
<file path=[Content_Types].xml><?xml version="1.0" encoding="utf-8"?>
<Types xmlns="http://schemas.openxmlformats.org/package/2006/content-type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202300"/>
  <mc:AlternateContent xmlns:mc="http://schemas.openxmlformats.org/markup-compatibility/2006">
    <mc:Choice Requires="x15">
      <x15ac:absPath xmlns:x15ac="http://schemas.microsoft.com/office/spreadsheetml/2010/11/ac" url="https://michiganstate-my.sharepoint.com/personal/colellaf_msu_edu/Documents/Attachments/"/>
    </mc:Choice>
  </mc:AlternateContent>
  <xr:revisionPtr revIDLastSave="2" documentId="11_D76F08EEDBFE918FC6D271B671B2E1BF7F7D0851" xr6:coauthVersionLast="47" xr6:coauthVersionMax="47" xr10:uidLastSave="{EFB6FCC4-79A7-42BD-A2FC-027528644FBB}"/>
  <bookViews>
    <workbookView xWindow="-108" yWindow="-108" windowWidth="23256" windowHeight="13176" xr2:uid="{00000000-000D-0000-FFFF-FFFF00000000}"/>
  </bookViews>
  <sheets>
    <sheet name="Home" sheetId="1" r:id="rId1"/>
    <sheet name="1" sheetId="2" r:id="rId2"/>
    <sheet name="2" sheetId="3" r:id="rId3"/>
    <sheet name="3" sheetId="4" r:id="rId4"/>
    <sheet name="4" sheetId="5" r:id="rId5"/>
    <sheet name="5" sheetId="6" r:id="rId6"/>
    <sheet name="6" sheetId="7" r:id="rId7"/>
    <sheet name="7" sheetId="8" r:id="rId8"/>
    <sheet name="8" sheetId="9" r:id="rId9"/>
    <sheet name="9" sheetId="10" r:id="rId10"/>
    <sheet name="10" sheetId="11"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2" i="11" l="1"/>
  <c r="Q272" i="11" s="1"/>
  <c r="N271" i="11"/>
  <c r="Q271" i="11" s="1"/>
  <c r="N270" i="11"/>
  <c r="Q270" i="11" s="1"/>
  <c r="N269" i="11"/>
  <c r="N268" i="11"/>
  <c r="Q268" i="11" s="1"/>
  <c r="N267" i="11"/>
  <c r="Q267" i="11" s="1"/>
  <c r="N266" i="11"/>
  <c r="N265" i="11"/>
  <c r="Q265" i="11" s="1"/>
  <c r="N264" i="11"/>
  <c r="Q262" i="11" s="1"/>
  <c r="N263" i="11"/>
  <c r="Q263" i="11" s="1"/>
  <c r="N262" i="11"/>
  <c r="Q269" i="11" s="1"/>
  <c r="Q261" i="11"/>
  <c r="N261" i="11"/>
  <c r="BJ27" i="11"/>
  <c r="BJ26" i="11"/>
  <c r="BJ25" i="11"/>
  <c r="AV8" i="11"/>
  <c r="BF22" i="10"/>
  <c r="BF20" i="10"/>
  <c r="BF18" i="10"/>
  <c r="BC11" i="10"/>
  <c r="BC9" i="10"/>
  <c r="BC7" i="10"/>
  <c r="BO504" i="9"/>
  <c r="AE487" i="9"/>
  <c r="BN459" i="9"/>
  <c r="U457" i="9"/>
  <c r="AF456" i="9"/>
  <c r="AF455" i="9"/>
  <c r="AF454" i="9"/>
  <c r="AF453" i="9"/>
  <c r="AF452" i="9"/>
  <c r="U458" i="9" s="1"/>
  <c r="AE464" i="9" s="1"/>
  <c r="BN451" i="9"/>
  <c r="AE443" i="9"/>
  <c r="BN428" i="9"/>
  <c r="U412" i="9"/>
  <c r="BN420" i="9" s="1"/>
  <c r="U410" i="9"/>
  <c r="AF409" i="9"/>
  <c r="Q409" i="9"/>
  <c r="AF408" i="9"/>
  <c r="Q408" i="9"/>
  <c r="AF407" i="9"/>
  <c r="Q407" i="9"/>
  <c r="BD406" i="9"/>
  <c r="AF406" i="9"/>
  <c r="Q406" i="9"/>
  <c r="AF405" i="9"/>
  <c r="Q405" i="9"/>
  <c r="BD404" i="9"/>
  <c r="AF404" i="9"/>
  <c r="U413" i="9" s="1"/>
  <c r="Q404" i="9"/>
  <c r="BO403" i="9"/>
  <c r="AZ403" i="9"/>
  <c r="AF403" i="9"/>
  <c r="Q403" i="9"/>
  <c r="U411" i="9" s="1"/>
  <c r="BO402" i="9"/>
  <c r="AZ402" i="9"/>
  <c r="BO401" i="9"/>
  <c r="AZ401" i="9"/>
  <c r="BO400" i="9"/>
  <c r="BD407" i="9" s="1"/>
  <c r="BN421" i="9" s="1"/>
  <c r="AZ400" i="9"/>
  <c r="BO399" i="9"/>
  <c r="AZ399" i="9"/>
  <c r="BD405" i="9" s="1"/>
  <c r="AE382" i="9"/>
  <c r="BC13" i="10" s="1"/>
  <c r="AE381" i="9"/>
  <c r="BF376" i="9"/>
  <c r="BF375" i="9"/>
  <c r="BF374" i="9"/>
  <c r="BF373" i="9"/>
  <c r="BF372" i="9"/>
  <c r="BF371" i="9"/>
  <c r="BF370" i="9"/>
  <c r="BF369" i="9"/>
  <c r="BF377" i="9" s="1"/>
  <c r="Z342" i="9"/>
  <c r="W342" i="9"/>
  <c r="Z341" i="9"/>
  <c r="W341" i="9"/>
  <c r="Z338" i="9"/>
  <c r="BN336" i="9" s="1"/>
  <c r="W338" i="9"/>
  <c r="BP328" i="9"/>
  <c r="BM328" i="9"/>
  <c r="BO301" i="9"/>
  <c r="BK301" i="9"/>
  <c r="BO300" i="9"/>
  <c r="BK300" i="9"/>
  <c r="BO299" i="9"/>
  <c r="BK299" i="9"/>
  <c r="BO298" i="9"/>
  <c r="BK298" i="9"/>
  <c r="BO297" i="9"/>
  <c r="BK297" i="9"/>
  <c r="Z297" i="9"/>
  <c r="W297" i="9"/>
  <c r="BO296" i="9"/>
  <c r="BK296" i="9"/>
  <c r="Z296" i="9"/>
  <c r="W296" i="9"/>
  <c r="BO295" i="9"/>
  <c r="BK295" i="9"/>
  <c r="Z295" i="9"/>
  <c r="W295" i="9"/>
  <c r="BO294" i="9"/>
  <c r="BK294" i="9"/>
  <c r="Z294" i="9"/>
  <c r="W294" i="9"/>
  <c r="BO293" i="9"/>
  <c r="BK293" i="9"/>
  <c r="Z293" i="9"/>
  <c r="W293" i="9"/>
  <c r="BO292" i="9"/>
  <c r="BK292" i="9"/>
  <c r="Z292" i="9"/>
  <c r="W292" i="9"/>
  <c r="BO291" i="9"/>
  <c r="BK291" i="9"/>
  <c r="Z291" i="9"/>
  <c r="W291" i="9"/>
  <c r="BO290" i="9"/>
  <c r="BK290" i="9"/>
  <c r="Z290" i="9"/>
  <c r="W290" i="9"/>
  <c r="BO289" i="9"/>
  <c r="BK289" i="9"/>
  <c r="Z289" i="9"/>
  <c r="W289" i="9"/>
  <c r="BO288" i="9"/>
  <c r="BK288" i="9"/>
  <c r="Z288" i="9"/>
  <c r="W288" i="9"/>
  <c r="BO287" i="9"/>
  <c r="BK287" i="9"/>
  <c r="Z287" i="9"/>
  <c r="W287" i="9"/>
  <c r="BO286" i="9"/>
  <c r="BO302" i="9" s="1"/>
  <c r="BK286" i="9"/>
  <c r="BK302" i="9" s="1"/>
  <c r="Z286" i="9"/>
  <c r="Z298" i="9" s="1"/>
  <c r="W286" i="9"/>
  <c r="Z285" i="9"/>
  <c r="W285" i="9"/>
  <c r="W298" i="9" s="1"/>
  <c r="BJ266" i="9"/>
  <c r="BJ267" i="9" s="1"/>
  <c r="BJ265" i="9"/>
  <c r="BG265" i="9"/>
  <c r="BJ264" i="9"/>
  <c r="BG264" i="9"/>
  <c r="BJ262" i="9"/>
  <c r="BG262" i="9"/>
  <c r="BJ261" i="9"/>
  <c r="AF306" i="9" s="1"/>
  <c r="BG261" i="9"/>
  <c r="BG263" i="9" s="1"/>
  <c r="Z254" i="9"/>
  <c r="W254" i="9"/>
  <c r="Z253" i="9"/>
  <c r="W253" i="9"/>
  <c r="Z252" i="9"/>
  <c r="W252" i="9"/>
  <c r="Z251" i="9"/>
  <c r="W251" i="9"/>
  <c r="Z250" i="9"/>
  <c r="W250" i="9"/>
  <c r="Z249" i="9"/>
  <c r="W249" i="9"/>
  <c r="Z248" i="9"/>
  <c r="W248" i="9"/>
  <c r="Z247" i="9"/>
  <c r="W247" i="9"/>
  <c r="Z246" i="9"/>
  <c r="W246" i="9"/>
  <c r="Z245" i="9"/>
  <c r="W245" i="9"/>
  <c r="Z244" i="9"/>
  <c r="W244" i="9"/>
  <c r="Z243" i="9"/>
  <c r="Z255" i="9" s="1"/>
  <c r="W243" i="9"/>
  <c r="W255" i="9" s="1"/>
  <c r="Z223" i="9"/>
  <c r="W223" i="9"/>
  <c r="Z222" i="9"/>
  <c r="W222" i="9"/>
  <c r="Z219" i="9"/>
  <c r="Z220" i="9" s="1"/>
  <c r="W219" i="9"/>
  <c r="BI218" i="9"/>
  <c r="BF218" i="9"/>
  <c r="BI217" i="9"/>
  <c r="BF217" i="9"/>
  <c r="BI216" i="9"/>
  <c r="BF216" i="9"/>
  <c r="BI215" i="9"/>
  <c r="BF215" i="9"/>
  <c r="BI214" i="9"/>
  <c r="BF214" i="9"/>
  <c r="BI213" i="9"/>
  <c r="BF213" i="9"/>
  <c r="BI212" i="9"/>
  <c r="BF212" i="9"/>
  <c r="BI211" i="9"/>
  <c r="BF211" i="9"/>
  <c r="BI210" i="9"/>
  <c r="BF210" i="9"/>
  <c r="BI209" i="9"/>
  <c r="BF209" i="9"/>
  <c r="BI208" i="9"/>
  <c r="BF208" i="9"/>
  <c r="BI207" i="9"/>
  <c r="BI219" i="9" s="1"/>
  <c r="BF207" i="9"/>
  <c r="BF219" i="9" s="1"/>
  <c r="AU22" i="10" s="1"/>
  <c r="BJ189" i="9"/>
  <c r="BG189" i="9"/>
  <c r="BJ188" i="9"/>
  <c r="BG188" i="9"/>
  <c r="BJ185" i="9"/>
  <c r="BJ186" i="9" s="1"/>
  <c r="AE504" i="9" s="1"/>
  <c r="BB33" i="11" s="1"/>
  <c r="BG185" i="9"/>
  <c r="Z185" i="9"/>
  <c r="W185" i="9"/>
  <c r="Z184" i="9"/>
  <c r="W184" i="9"/>
  <c r="Z183" i="9"/>
  <c r="W183" i="9"/>
  <c r="Z182" i="9"/>
  <c r="W182" i="9"/>
  <c r="Z181" i="9"/>
  <c r="W181" i="9"/>
  <c r="Z180" i="9"/>
  <c r="W180" i="9"/>
  <c r="Z179" i="9"/>
  <c r="W179" i="9"/>
  <c r="Z178" i="9"/>
  <c r="W178" i="9"/>
  <c r="Z177" i="9"/>
  <c r="W177" i="9"/>
  <c r="Z176" i="9"/>
  <c r="W176" i="9"/>
  <c r="Z175" i="9"/>
  <c r="W175" i="9"/>
  <c r="Z174" i="9"/>
  <c r="W174" i="9"/>
  <c r="Z173" i="9"/>
  <c r="W173" i="9"/>
  <c r="Z172" i="9"/>
  <c r="W172" i="9"/>
  <c r="Z171" i="9"/>
  <c r="W171" i="9"/>
  <c r="Z170" i="9"/>
  <c r="Z186" i="9" s="1"/>
  <c r="W170" i="9"/>
  <c r="W186" i="9" s="1"/>
  <c r="BO152" i="9"/>
  <c r="AE146" i="9"/>
  <c r="AE145" i="9"/>
  <c r="AE144" i="9"/>
  <c r="BO143" i="9"/>
  <c r="AE143" i="9"/>
  <c r="BO142" i="9"/>
  <c r="AE142" i="9"/>
  <c r="BO141" i="9"/>
  <c r="AE141" i="9"/>
  <c r="BO140" i="9"/>
  <c r="AE140" i="9"/>
  <c r="BO139" i="9"/>
  <c r="AE139" i="9"/>
  <c r="BO138" i="9"/>
  <c r="AE138" i="9"/>
  <c r="BO137" i="9"/>
  <c r="AE137" i="9"/>
  <c r="BO136" i="9"/>
  <c r="AE136" i="9"/>
  <c r="BO135" i="9"/>
  <c r="AE135" i="9"/>
  <c r="BO134" i="9"/>
  <c r="AE134" i="9"/>
  <c r="AE147" i="9" s="1"/>
  <c r="AX11" i="10" s="1"/>
  <c r="BO11" i="10" s="1"/>
  <c r="AB27" i="10" s="1"/>
  <c r="BO133" i="9"/>
  <c r="BO132" i="9"/>
  <c r="BO131" i="9"/>
  <c r="BO144" i="9" s="1"/>
  <c r="BO130" i="9"/>
  <c r="AE112" i="9"/>
  <c r="BO110" i="9"/>
  <c r="BO109" i="9"/>
  <c r="BO108" i="9"/>
  <c r="AE108" i="9"/>
  <c r="BO107" i="9"/>
  <c r="AE107" i="9"/>
  <c r="BO106" i="9"/>
  <c r="BO105" i="9"/>
  <c r="BO111" i="9" s="1"/>
  <c r="BO104" i="9"/>
  <c r="BO103" i="9"/>
  <c r="BO102" i="9"/>
  <c r="BO91" i="9"/>
  <c r="BO90" i="9"/>
  <c r="BO92" i="9" s="1"/>
  <c r="AU18" i="10" s="1"/>
  <c r="AE90" i="9"/>
  <c r="BO89" i="9"/>
  <c r="AE89" i="9"/>
  <c r="BO88" i="9"/>
  <c r="AE88" i="9"/>
  <c r="AE87" i="9"/>
  <c r="AE97" i="9" s="1"/>
  <c r="AX7" i="10" s="1"/>
  <c r="BO7" i="10" s="1"/>
  <c r="BO69" i="9"/>
  <c r="BO75" i="9" s="1"/>
  <c r="BO68" i="9"/>
  <c r="BO67" i="9"/>
  <c r="BO66" i="9"/>
  <c r="BO55" i="9"/>
  <c r="AE299" i="7"/>
  <c r="AF150" i="7"/>
  <c r="AF148" i="7"/>
  <c r="BP144" i="7"/>
  <c r="BO96" i="7"/>
  <c r="BO94" i="7"/>
  <c r="AF71" i="7"/>
  <c r="BO65" i="7"/>
  <c r="AF65" i="7"/>
  <c r="AF73" i="7" s="1"/>
  <c r="AF77" i="7" s="1"/>
  <c r="BO75" i="7" s="1"/>
  <c r="BO63" i="7"/>
  <c r="AF53" i="7"/>
  <c r="AF57" i="7" s="1"/>
  <c r="AF42" i="7"/>
  <c r="BO35" i="7"/>
  <c r="BO73" i="6"/>
  <c r="BO71" i="6"/>
  <c r="AF68" i="6"/>
  <c r="BK67" i="6"/>
  <c r="BP60" i="6"/>
  <c r="AF37" i="6"/>
  <c r="AF71" i="6" s="1"/>
  <c r="AF17" i="6"/>
  <c r="AF116" i="5"/>
  <c r="AF115" i="5"/>
  <c r="BM114" i="5"/>
  <c r="BJ114" i="5"/>
  <c r="AF114" i="5"/>
  <c r="AF113" i="5"/>
  <c r="AC111" i="5"/>
  <c r="Z111" i="5"/>
  <c r="W111" i="5"/>
  <c r="BG114" i="5" s="1"/>
  <c r="T111" i="5"/>
  <c r="BD114" i="5" s="1"/>
  <c r="AF110" i="5"/>
  <c r="AF109" i="5"/>
  <c r="AV7" i="11" s="1"/>
  <c r="BP108" i="5"/>
  <c r="BM108" i="5"/>
  <c r="BJ108" i="5"/>
  <c r="BG108" i="5"/>
  <c r="BD108" i="5"/>
  <c r="AF108" i="5"/>
  <c r="AF107" i="5"/>
  <c r="BP106" i="5"/>
  <c r="BM106" i="5"/>
  <c r="BJ106" i="5"/>
  <c r="BG106" i="5"/>
  <c r="BD106" i="5"/>
  <c r="AF106" i="5"/>
  <c r="AF111" i="5" s="1"/>
  <c r="BP114" i="5" s="1"/>
  <c r="AV9" i="11" s="1"/>
  <c r="AC105" i="5"/>
  <c r="Z105" i="5"/>
  <c r="BJ94" i="5" s="1"/>
  <c r="W105" i="5"/>
  <c r="BG94" i="5" s="1"/>
  <c r="T105" i="5"/>
  <c r="BD94" i="5" s="1"/>
  <c r="AF104" i="5"/>
  <c r="AF103" i="5"/>
  <c r="AF102" i="5"/>
  <c r="AF101" i="5"/>
  <c r="AF100" i="5"/>
  <c r="AF99" i="5"/>
  <c r="AF105" i="5" s="1"/>
  <c r="AC97" i="5"/>
  <c r="BM104" i="5" s="1"/>
  <c r="Z97" i="5"/>
  <c r="BJ104" i="5" s="1"/>
  <c r="W97" i="5"/>
  <c r="BG104" i="5" s="1"/>
  <c r="T97" i="5"/>
  <c r="BD104" i="5" s="1"/>
  <c r="AF96" i="5"/>
  <c r="BB22" i="10" s="1"/>
  <c r="AF95" i="5"/>
  <c r="BB35" i="10" s="1"/>
  <c r="BM94" i="5"/>
  <c r="AF94" i="5"/>
  <c r="AF93" i="5"/>
  <c r="BP92" i="5"/>
  <c r="BM92" i="5"/>
  <c r="BJ92" i="5"/>
  <c r="BG92" i="5"/>
  <c r="BD92" i="5"/>
  <c r="AF92" i="5"/>
  <c r="AF97" i="5" s="1"/>
  <c r="BP104" i="5" s="1"/>
  <c r="AF91" i="5"/>
  <c r="BB20" i="10" s="1"/>
  <c r="BP90" i="5"/>
  <c r="BM90" i="5"/>
  <c r="BJ90" i="5"/>
  <c r="BG90" i="5"/>
  <c r="BD90" i="5"/>
  <c r="AC90" i="5"/>
  <c r="BM88" i="5" s="1"/>
  <c r="Z90" i="5"/>
  <c r="BJ88" i="5" s="1"/>
  <c r="W90" i="5"/>
  <c r="BG88" i="5" s="1"/>
  <c r="T90" i="5"/>
  <c r="BD88" i="5" s="1"/>
  <c r="AF89" i="5"/>
  <c r="AY22" i="10" s="1"/>
  <c r="AF88" i="5"/>
  <c r="AX35" i="10" s="1"/>
  <c r="AF87" i="5"/>
  <c r="AF86" i="5"/>
  <c r="AF85" i="5"/>
  <c r="AX33" i="10" s="1"/>
  <c r="AF84" i="5"/>
  <c r="AY20" i="10" s="1"/>
  <c r="AF83" i="5"/>
  <c r="AF90" i="5" s="1"/>
  <c r="AF76" i="5"/>
  <c r="AF75" i="5"/>
  <c r="BL74" i="5"/>
  <c r="BM102" i="5" s="1"/>
  <c r="BM110" i="5" s="1"/>
  <c r="BM112" i="5" s="1"/>
  <c r="BM116" i="5" s="1"/>
  <c r="BI74" i="5"/>
  <c r="BJ102" i="5" s="1"/>
  <c r="BJ110" i="5" s="1"/>
  <c r="BJ112" i="5" s="1"/>
  <c r="BJ116" i="5" s="1"/>
  <c r="BF74" i="5"/>
  <c r="BG102" i="5" s="1"/>
  <c r="BC74" i="5"/>
  <c r="BD102" i="5" s="1"/>
  <c r="AF74" i="5"/>
  <c r="BO73" i="5"/>
  <c r="AF73" i="5"/>
  <c r="BO72" i="5"/>
  <c r="AF72" i="5"/>
  <c r="BO71" i="5"/>
  <c r="AF71" i="5"/>
  <c r="BO70" i="5"/>
  <c r="AF70" i="5"/>
  <c r="BB18" i="10" s="1"/>
  <c r="BO69" i="5"/>
  <c r="AF69" i="5"/>
  <c r="BO68" i="5"/>
  <c r="AF68" i="5"/>
  <c r="BO67" i="5"/>
  <c r="AF67" i="5"/>
  <c r="BO66" i="5"/>
  <c r="AF66" i="5"/>
  <c r="BO65" i="5"/>
  <c r="AF65" i="5"/>
  <c r="BO64" i="5"/>
  <c r="AF64" i="5"/>
  <c r="BO63" i="5"/>
  <c r="AF63" i="5"/>
  <c r="BO62" i="5"/>
  <c r="AF62" i="5"/>
  <c r="BO61" i="5"/>
  <c r="AF61" i="5"/>
  <c r="BO60" i="5"/>
  <c r="AF60" i="5"/>
  <c r="BO59" i="5"/>
  <c r="AF59" i="5"/>
  <c r="BO58" i="5"/>
  <c r="AF58" i="5"/>
  <c r="BO57" i="5"/>
  <c r="AF57" i="5"/>
  <c r="BO56" i="5"/>
  <c r="AF56" i="5"/>
  <c r="AV10" i="11" s="1"/>
  <c r="BO55" i="5"/>
  <c r="AF55" i="5"/>
  <c r="BO54" i="5"/>
  <c r="AF54" i="5"/>
  <c r="BO53" i="5"/>
  <c r="AF53" i="5"/>
  <c r="BO52" i="5"/>
  <c r="AF52" i="5"/>
  <c r="BO51" i="5"/>
  <c r="AF51" i="5"/>
  <c r="BO50" i="5"/>
  <c r="AF50" i="5"/>
  <c r="BO49" i="5"/>
  <c r="AF49" i="5"/>
  <c r="BO48" i="5"/>
  <c r="AF48" i="5"/>
  <c r="BO47" i="5"/>
  <c r="BO74" i="5" s="1"/>
  <c r="AF47" i="5"/>
  <c r="BO46" i="5"/>
  <c r="AF46" i="5"/>
  <c r="BO45" i="5"/>
  <c r="AF45" i="5"/>
  <c r="BL38" i="5"/>
  <c r="BI38" i="5"/>
  <c r="BL37" i="5"/>
  <c r="BI37" i="5"/>
  <c r="BF37" i="5"/>
  <c r="BF38" i="5" s="1"/>
  <c r="BL36" i="5"/>
  <c r="BM86" i="5" s="1"/>
  <c r="BI36" i="5"/>
  <c r="BJ86" i="5" s="1"/>
  <c r="BF36" i="5"/>
  <c r="BG86" i="5" s="1"/>
  <c r="BC36" i="5"/>
  <c r="BC37" i="5" s="1"/>
  <c r="BC38" i="5" s="1"/>
  <c r="BO35" i="5"/>
  <c r="BO34" i="5"/>
  <c r="BO33" i="5"/>
  <c r="BO32" i="5"/>
  <c r="BO31" i="5"/>
  <c r="BO30" i="5"/>
  <c r="BO29" i="5"/>
  <c r="BO28" i="5"/>
  <c r="BO27" i="5"/>
  <c r="BO26" i="5"/>
  <c r="BO25" i="5"/>
  <c r="BO24" i="5"/>
  <c r="BO23" i="5"/>
  <c r="BO22" i="5"/>
  <c r="BO21" i="5"/>
  <c r="BO20" i="5"/>
  <c r="BO19" i="5"/>
  <c r="BO18" i="5"/>
  <c r="BO17" i="5"/>
  <c r="BO16" i="5"/>
  <c r="BO15" i="5"/>
  <c r="BO14" i="5"/>
  <c r="AY18" i="10" s="1"/>
  <c r="BO13" i="5"/>
  <c r="BO12" i="5"/>
  <c r="BO11" i="5"/>
  <c r="BO10" i="5"/>
  <c r="BO9" i="5"/>
  <c r="BO8" i="5"/>
  <c r="BO7" i="5"/>
  <c r="BO6" i="5"/>
  <c r="BO36" i="5" s="1"/>
  <c r="BC231" i="3"/>
  <c r="AX231" i="3"/>
  <c r="T231" i="3"/>
  <c r="O231" i="3"/>
  <c r="BH230" i="3"/>
  <c r="Y230" i="3"/>
  <c r="BH229" i="3"/>
  <c r="Y229" i="3"/>
  <c r="BH228" i="3"/>
  <c r="Y228" i="3"/>
  <c r="BH227" i="3"/>
  <c r="Y227" i="3"/>
  <c r="BH226" i="3"/>
  <c r="Y226" i="3"/>
  <c r="BH225" i="3"/>
  <c r="Y225" i="3"/>
  <c r="BH224" i="3"/>
  <c r="Y224" i="3"/>
  <c r="BH223" i="3"/>
  <c r="Y223" i="3"/>
  <c r="BH222" i="3"/>
  <c r="Y222" i="3"/>
  <c r="BH221" i="3"/>
  <c r="Y221" i="3"/>
  <c r="BH220" i="3"/>
  <c r="Y220" i="3"/>
  <c r="BH219" i="3"/>
  <c r="Y219" i="3"/>
  <c r="BH218" i="3"/>
  <c r="Y218" i="3"/>
  <c r="BH217" i="3"/>
  <c r="Y217" i="3"/>
  <c r="BH216" i="3"/>
  <c r="Y216" i="3"/>
  <c r="BH215" i="3"/>
  <c r="Y215" i="3"/>
  <c r="BH214" i="3"/>
  <c r="Y214" i="3"/>
  <c r="BH213" i="3"/>
  <c r="Y213" i="3"/>
  <c r="BH212" i="3"/>
  <c r="Y212" i="3"/>
  <c r="BH211" i="3"/>
  <c r="Y211" i="3"/>
  <c r="BH210" i="3"/>
  <c r="Y210" i="3"/>
  <c r="BH209" i="3"/>
  <c r="Y209" i="3"/>
  <c r="BH208" i="3"/>
  <c r="Y208" i="3"/>
  <c r="BH207" i="3"/>
  <c r="Y207" i="3"/>
  <c r="BH206" i="3"/>
  <c r="Y206" i="3"/>
  <c r="BH205" i="3"/>
  <c r="Y205" i="3"/>
  <c r="BH204" i="3"/>
  <c r="Y204" i="3"/>
  <c r="Y231" i="3" s="1"/>
  <c r="BH203" i="3"/>
  <c r="BH231" i="3" s="1"/>
  <c r="Y203" i="3"/>
  <c r="O184" i="3"/>
  <c r="O182" i="3"/>
  <c r="O181" i="3"/>
  <c r="O180" i="3"/>
  <c r="O177" i="3"/>
  <c r="O176" i="3"/>
  <c r="O175" i="3"/>
  <c r="O172" i="3"/>
  <c r="O171" i="3"/>
  <c r="O170" i="3"/>
  <c r="O167" i="3"/>
  <c r="O166" i="3"/>
  <c r="O165" i="3"/>
  <c r="AP151" i="3"/>
  <c r="AJ151" i="3"/>
  <c r="R151" i="3"/>
  <c r="AS149" i="3"/>
  <c r="AP149" i="3"/>
  <c r="AM149" i="3"/>
  <c r="AJ149" i="3"/>
  <c r="AG149" i="3"/>
  <c r="AD149" i="3"/>
  <c r="AA149" i="3"/>
  <c r="X149" i="3"/>
  <c r="U149" i="3"/>
  <c r="R149" i="3"/>
  <c r="O149" i="3"/>
  <c r="O185" i="3" s="1"/>
  <c r="AS146" i="3"/>
  <c r="AP146" i="3"/>
  <c r="AM146" i="3"/>
  <c r="AJ146" i="3"/>
  <c r="AG146" i="3"/>
  <c r="AD146" i="3"/>
  <c r="AA146" i="3"/>
  <c r="X146" i="3"/>
  <c r="U146" i="3"/>
  <c r="R146" i="3"/>
  <c r="O146" i="3"/>
  <c r="AS142" i="3"/>
  <c r="AP142" i="3"/>
  <c r="AM142" i="3"/>
  <c r="AJ142" i="3"/>
  <c r="AG142" i="3"/>
  <c r="AD142" i="3"/>
  <c r="AA142" i="3"/>
  <c r="X142" i="3"/>
  <c r="U142" i="3"/>
  <c r="R142" i="3"/>
  <c r="O142" i="3"/>
  <c r="O178" i="3" s="1"/>
  <c r="AS137" i="3"/>
  <c r="AP137" i="3"/>
  <c r="AM137" i="3"/>
  <c r="AJ137" i="3"/>
  <c r="AG137" i="3"/>
  <c r="AD137" i="3"/>
  <c r="AA137" i="3"/>
  <c r="X137" i="3"/>
  <c r="U137" i="3"/>
  <c r="R137" i="3"/>
  <c r="O137" i="3"/>
  <c r="O173" i="3" s="1"/>
  <c r="AS132" i="3"/>
  <c r="AS151" i="3" s="1"/>
  <c r="AP132" i="3"/>
  <c r="AM132" i="3"/>
  <c r="AM151" i="3" s="1"/>
  <c r="AJ132" i="3"/>
  <c r="AG132" i="3"/>
  <c r="AG151" i="3" s="1"/>
  <c r="AD132" i="3"/>
  <c r="AD151" i="3" s="1"/>
  <c r="AA132" i="3"/>
  <c r="AA151" i="3" s="1"/>
  <c r="X132" i="3"/>
  <c r="X151" i="3" s="1"/>
  <c r="U132" i="3"/>
  <c r="U151" i="3" s="1"/>
  <c r="R132" i="3"/>
  <c r="O132" i="3"/>
  <c r="O151" i="3" s="1"/>
  <c r="O187" i="3" s="1"/>
  <c r="BK115" i="3"/>
  <c r="BH115" i="3"/>
  <c r="BE115" i="3"/>
  <c r="BB115" i="3"/>
  <c r="AY115" i="3"/>
  <c r="AV115" i="3"/>
  <c r="AS115" i="3"/>
  <c r="AP115" i="3"/>
  <c r="AM115" i="3"/>
  <c r="AJ115" i="3"/>
  <c r="AG115" i="3"/>
  <c r="AD115" i="3"/>
  <c r="AA115" i="3"/>
  <c r="X115" i="3"/>
  <c r="R115" i="3"/>
  <c r="O115" i="3"/>
  <c r="BK76" i="3"/>
  <c r="BH76" i="3"/>
  <c r="BE76" i="3"/>
  <c r="BB76" i="3"/>
  <c r="AY76" i="3"/>
  <c r="AV76" i="3"/>
  <c r="AS76" i="3"/>
  <c r="AP76" i="3"/>
  <c r="AM76" i="3"/>
  <c r="AJ76" i="3"/>
  <c r="AG76" i="3"/>
  <c r="AD76" i="3"/>
  <c r="AA76" i="3"/>
  <c r="X76" i="3"/>
  <c r="R76" i="3"/>
  <c r="O76" i="3"/>
  <c r="BI545" i="2"/>
  <c r="BF545" i="2"/>
  <c r="BC545" i="2"/>
  <c r="AZ545" i="2"/>
  <c r="Z545" i="2"/>
  <c r="W545" i="2"/>
  <c r="T545" i="2"/>
  <c r="Q545" i="2"/>
  <c r="BO544" i="2"/>
  <c r="BL544" i="2"/>
  <c r="AF544" i="2"/>
  <c r="AC544" i="2"/>
  <c r="BO543" i="2"/>
  <c r="BL543" i="2"/>
  <c r="AF543" i="2"/>
  <c r="AC543" i="2"/>
  <c r="BO542" i="2"/>
  <c r="BL542" i="2"/>
  <c r="AF542" i="2"/>
  <c r="AC542" i="2"/>
  <c r="BO541" i="2"/>
  <c r="BL541" i="2"/>
  <c r="AF541" i="2"/>
  <c r="AC541" i="2"/>
  <c r="BO540" i="2"/>
  <c r="BL540" i="2"/>
  <c r="AF540" i="2"/>
  <c r="AC540" i="2"/>
  <c r="BO539" i="2"/>
  <c r="BL539" i="2"/>
  <c r="AF539" i="2"/>
  <c r="AC539" i="2"/>
  <c r="BO538" i="2"/>
  <c r="BL538" i="2"/>
  <c r="AF538" i="2"/>
  <c r="AC538" i="2"/>
  <c r="BO537" i="2"/>
  <c r="BL537" i="2"/>
  <c r="AF537" i="2"/>
  <c r="AC537" i="2"/>
  <c r="BO536" i="2"/>
  <c r="BL536" i="2"/>
  <c r="AF536" i="2"/>
  <c r="AC536" i="2"/>
  <c r="BO535" i="2"/>
  <c r="BL535" i="2"/>
  <c r="AF535" i="2"/>
  <c r="AC535" i="2"/>
  <c r="BO534" i="2"/>
  <c r="BL534" i="2"/>
  <c r="AF534" i="2"/>
  <c r="AC534" i="2"/>
  <c r="BO533" i="2"/>
  <c r="BL533" i="2"/>
  <c r="AF533" i="2"/>
  <c r="AC533" i="2"/>
  <c r="BO532" i="2"/>
  <c r="BL532" i="2"/>
  <c r="AF532" i="2"/>
  <c r="AC532" i="2"/>
  <c r="BO531" i="2"/>
  <c r="BL531" i="2"/>
  <c r="AF531" i="2"/>
  <c r="AC531" i="2"/>
  <c r="BO530" i="2"/>
  <c r="BL530" i="2"/>
  <c r="AF530" i="2"/>
  <c r="AC530" i="2"/>
  <c r="BO529" i="2"/>
  <c r="BL529" i="2"/>
  <c r="AF529" i="2"/>
  <c r="AC529" i="2"/>
  <c r="BO528" i="2"/>
  <c r="BL528" i="2"/>
  <c r="AF528" i="2"/>
  <c r="AC528" i="2"/>
  <c r="BO527" i="2"/>
  <c r="BL527" i="2"/>
  <c r="AF527" i="2"/>
  <c r="AC527" i="2"/>
  <c r="BO526" i="2"/>
  <c r="BL526" i="2"/>
  <c r="AF526" i="2"/>
  <c r="AC526" i="2"/>
  <c r="BO525" i="2"/>
  <c r="BL525" i="2"/>
  <c r="AF525" i="2"/>
  <c r="AC525" i="2"/>
  <c r="BO524" i="2"/>
  <c r="BL524" i="2"/>
  <c r="AF524" i="2"/>
  <c r="AC524" i="2"/>
  <c r="BO523" i="2"/>
  <c r="BL523" i="2"/>
  <c r="AF523" i="2"/>
  <c r="AC523" i="2"/>
  <c r="BO522" i="2"/>
  <c r="BL522" i="2"/>
  <c r="AF522" i="2"/>
  <c r="AC522" i="2"/>
  <c r="BO521" i="2"/>
  <c r="BL521" i="2"/>
  <c r="AF521" i="2"/>
  <c r="AC521" i="2"/>
  <c r="BO520" i="2"/>
  <c r="BL520" i="2"/>
  <c r="AF520" i="2"/>
  <c r="AC520" i="2"/>
  <c r="BO519" i="2"/>
  <c r="BL519" i="2"/>
  <c r="AF519" i="2"/>
  <c r="AC519" i="2"/>
  <c r="BO518" i="2"/>
  <c r="BL518" i="2"/>
  <c r="AF518" i="2"/>
  <c r="AC518" i="2"/>
  <c r="BO517" i="2"/>
  <c r="BL517" i="2"/>
  <c r="AF517" i="2"/>
  <c r="AC517" i="2"/>
  <c r="BO516" i="2"/>
  <c r="BL516" i="2"/>
  <c r="AF516" i="2"/>
  <c r="AC516" i="2"/>
  <c r="AC545" i="2" s="1"/>
  <c r="BO515" i="2"/>
  <c r="BO545" i="2" s="1"/>
  <c r="BL515" i="2"/>
  <c r="BL545" i="2" s="1"/>
  <c r="AF515" i="2"/>
  <c r="AF545" i="2" s="1"/>
  <c r="AC515" i="2"/>
  <c r="BI506" i="2"/>
  <c r="BF506" i="2"/>
  <c r="BC506" i="2"/>
  <c r="AZ506" i="2"/>
  <c r="BO505" i="2"/>
  <c r="BL505" i="2"/>
  <c r="BO504" i="2"/>
  <c r="BL504" i="2"/>
  <c r="BO503" i="2"/>
  <c r="BL503" i="2"/>
  <c r="BO502" i="2"/>
  <c r="BL502" i="2"/>
  <c r="BO501" i="2"/>
  <c r="BL501" i="2"/>
  <c r="BO500" i="2"/>
  <c r="BL500" i="2"/>
  <c r="BO499" i="2"/>
  <c r="BL499" i="2"/>
  <c r="BO498" i="2"/>
  <c r="BL498" i="2"/>
  <c r="BO497" i="2"/>
  <c r="BL497" i="2"/>
  <c r="BO496" i="2"/>
  <c r="BL496" i="2"/>
  <c r="BO495" i="2"/>
  <c r="BL495" i="2"/>
  <c r="BO494" i="2"/>
  <c r="BL494" i="2"/>
  <c r="BO493" i="2"/>
  <c r="BL493" i="2"/>
  <c r="BO492" i="2"/>
  <c r="BL492" i="2"/>
  <c r="BO491" i="2"/>
  <c r="BL491" i="2"/>
  <c r="BO490" i="2"/>
  <c r="BL490" i="2"/>
  <c r="BO489" i="2"/>
  <c r="BL489" i="2"/>
  <c r="BO488" i="2"/>
  <c r="BL488" i="2"/>
  <c r="BO487" i="2"/>
  <c r="BL487" i="2"/>
  <c r="BO486" i="2"/>
  <c r="BL486" i="2"/>
  <c r="BO485" i="2"/>
  <c r="BL485" i="2"/>
  <c r="BO484" i="2"/>
  <c r="BL484" i="2"/>
  <c r="BO483" i="2"/>
  <c r="BL483" i="2"/>
  <c r="BO482" i="2"/>
  <c r="BL482" i="2"/>
  <c r="BO481" i="2"/>
  <c r="BL481" i="2"/>
  <c r="BO480" i="2"/>
  <c r="BL480" i="2"/>
  <c r="BO479" i="2"/>
  <c r="BL479" i="2"/>
  <c r="BO478" i="2"/>
  <c r="BL478" i="2"/>
  <c r="BO477" i="2"/>
  <c r="BL477" i="2"/>
  <c r="BO476" i="2"/>
  <c r="BO506" i="2" s="1"/>
  <c r="BL476" i="2"/>
  <c r="BL506" i="2" s="1"/>
  <c r="BP425" i="2"/>
  <c r="BM425" i="2"/>
  <c r="AZ425" i="2"/>
  <c r="AX425" i="2"/>
  <c r="AV425" i="2"/>
  <c r="AT425" i="2"/>
  <c r="AR425" i="2"/>
  <c r="AG425" i="2"/>
  <c r="AD425" i="2"/>
  <c r="AB425" i="2"/>
  <c r="Q425" i="2"/>
  <c r="O425" i="2"/>
  <c r="M425" i="2"/>
  <c r="K425" i="2"/>
  <c r="I425" i="2"/>
  <c r="BK424" i="2"/>
  <c r="BE424" i="2"/>
  <c r="AB424" i="2"/>
  <c r="V424" i="2"/>
  <c r="BK423" i="2"/>
  <c r="BE423" i="2"/>
  <c r="AB423" i="2"/>
  <c r="V423" i="2"/>
  <c r="BK422" i="2"/>
  <c r="BE422" i="2"/>
  <c r="AB422" i="2"/>
  <c r="V422" i="2"/>
  <c r="BK421" i="2"/>
  <c r="BE421" i="2"/>
  <c r="AB421" i="2"/>
  <c r="V421" i="2"/>
  <c r="BK420" i="2"/>
  <c r="BE420" i="2"/>
  <c r="AB420" i="2"/>
  <c r="V420" i="2"/>
  <c r="BK419" i="2"/>
  <c r="BE419" i="2"/>
  <c r="AB419" i="2"/>
  <c r="V419" i="2"/>
  <c r="BK418" i="2"/>
  <c r="BE418" i="2"/>
  <c r="AB418" i="2"/>
  <c r="V418" i="2"/>
  <c r="BK417" i="2"/>
  <c r="BE417" i="2"/>
  <c r="AB417" i="2"/>
  <c r="V417" i="2"/>
  <c r="BK416" i="2"/>
  <c r="BE416" i="2"/>
  <c r="AB416" i="2"/>
  <c r="V416" i="2"/>
  <c r="BK415" i="2"/>
  <c r="BE415" i="2"/>
  <c r="AB415" i="2"/>
  <c r="V415" i="2"/>
  <c r="BK414" i="2"/>
  <c r="BE414" i="2"/>
  <c r="AB414" i="2"/>
  <c r="V414" i="2"/>
  <c r="BK413" i="2"/>
  <c r="BE413" i="2"/>
  <c r="AB413" i="2"/>
  <c r="V413" i="2"/>
  <c r="BK412" i="2"/>
  <c r="BE412" i="2"/>
  <c r="AB412" i="2"/>
  <c r="V412" i="2"/>
  <c r="BK411" i="2"/>
  <c r="BE411" i="2"/>
  <c r="AB411" i="2"/>
  <c r="V411" i="2"/>
  <c r="BK410" i="2"/>
  <c r="BE410" i="2"/>
  <c r="AB410" i="2"/>
  <c r="V410" i="2"/>
  <c r="BK409" i="2"/>
  <c r="BE409" i="2"/>
  <c r="AB409" i="2"/>
  <c r="V409" i="2"/>
  <c r="BK408" i="2"/>
  <c r="BE408" i="2"/>
  <c r="AB408" i="2"/>
  <c r="V408" i="2"/>
  <c r="BK407" i="2"/>
  <c r="BE407" i="2"/>
  <c r="AB407" i="2"/>
  <c r="V407" i="2"/>
  <c r="BK406" i="2"/>
  <c r="BE406" i="2"/>
  <c r="AB406" i="2"/>
  <c r="V406" i="2"/>
  <c r="BK405" i="2"/>
  <c r="BE405" i="2"/>
  <c r="AB405" i="2"/>
  <c r="V405" i="2"/>
  <c r="BK404" i="2"/>
  <c r="BE404" i="2"/>
  <c r="AB404" i="2"/>
  <c r="V404" i="2"/>
  <c r="BK403" i="2"/>
  <c r="BE403" i="2"/>
  <c r="AB403" i="2"/>
  <c r="V403" i="2"/>
  <c r="BK402" i="2"/>
  <c r="BE402" i="2"/>
  <c r="AB402" i="2"/>
  <c r="V402" i="2"/>
  <c r="BK401" i="2"/>
  <c r="BE401" i="2"/>
  <c r="AB401" i="2"/>
  <c r="V401" i="2"/>
  <c r="BK400" i="2"/>
  <c r="BE400" i="2"/>
  <c r="BE425" i="2" s="1"/>
  <c r="AB400" i="2"/>
  <c r="V400" i="2"/>
  <c r="BK399" i="2"/>
  <c r="BK425" i="2" s="1"/>
  <c r="BE399" i="2"/>
  <c r="AB399" i="2"/>
  <c r="V399" i="2"/>
  <c r="V425" i="2" s="1"/>
  <c r="BP385" i="2"/>
  <c r="BM385" i="2"/>
  <c r="AZ385" i="2"/>
  <c r="AX385" i="2"/>
  <c r="AV385" i="2"/>
  <c r="AT385" i="2"/>
  <c r="AR385" i="2"/>
  <c r="BK384" i="2"/>
  <c r="BE384" i="2"/>
  <c r="BK383" i="2"/>
  <c r="BE383" i="2"/>
  <c r="BK382" i="2"/>
  <c r="BE382" i="2"/>
  <c r="BK381" i="2"/>
  <c r="BE381" i="2"/>
  <c r="BK380" i="2"/>
  <c r="BE380" i="2"/>
  <c r="BK379" i="2"/>
  <c r="BE379" i="2"/>
  <c r="BK378" i="2"/>
  <c r="BE378" i="2"/>
  <c r="BK377" i="2"/>
  <c r="BE377" i="2"/>
  <c r="BK376" i="2"/>
  <c r="BE376" i="2"/>
  <c r="BK375" i="2"/>
  <c r="BE375" i="2"/>
  <c r="BK374" i="2"/>
  <c r="BE374" i="2"/>
  <c r="BK373" i="2"/>
  <c r="BE373" i="2"/>
  <c r="BK372" i="2"/>
  <c r="BE372" i="2"/>
  <c r="BK371" i="2"/>
  <c r="BE371" i="2"/>
  <c r="BK370" i="2"/>
  <c r="BE370" i="2"/>
  <c r="BK369" i="2"/>
  <c r="BE369" i="2"/>
  <c r="BK368" i="2"/>
  <c r="BE368" i="2"/>
  <c r="BK367" i="2"/>
  <c r="BE367" i="2"/>
  <c r="BK366" i="2"/>
  <c r="BE366" i="2"/>
  <c r="BK365" i="2"/>
  <c r="BE365" i="2"/>
  <c r="BK364" i="2"/>
  <c r="BE364" i="2"/>
  <c r="BK363" i="2"/>
  <c r="BE363" i="2"/>
  <c r="BK362" i="2"/>
  <c r="BE362" i="2"/>
  <c r="BK361" i="2"/>
  <c r="BE361" i="2"/>
  <c r="BK360" i="2"/>
  <c r="BK385" i="2" s="1"/>
  <c r="BE360" i="2"/>
  <c r="BK359" i="2"/>
  <c r="BE359" i="2"/>
  <c r="BE385" i="2" s="1"/>
  <c r="AB348" i="2"/>
  <c r="Y348" i="2"/>
  <c r="U348" i="2"/>
  <c r="R348" i="2"/>
  <c r="O348" i="2"/>
  <c r="K348" i="2"/>
  <c r="H348" i="2"/>
  <c r="F348" i="2"/>
  <c r="AU345" i="2"/>
  <c r="BK342" i="2"/>
  <c r="BC342" i="2"/>
  <c r="AU342" i="2"/>
  <c r="BK336" i="2"/>
  <c r="BC336" i="2"/>
  <c r="AU336" i="2"/>
  <c r="BK330" i="2"/>
  <c r="BC330" i="2"/>
  <c r="AU330" i="2"/>
  <c r="BK324" i="2"/>
  <c r="BK345" i="2" s="1"/>
  <c r="BC324" i="2"/>
  <c r="BC345" i="2" s="1"/>
  <c r="AU324" i="2"/>
  <c r="BK309" i="2"/>
  <c r="BH309" i="2"/>
  <c r="BD309" i="2"/>
  <c r="BA309" i="2"/>
  <c r="AX309" i="2"/>
  <c r="AT309" i="2"/>
  <c r="AQ309" i="2"/>
  <c r="AO309" i="2"/>
  <c r="AB309" i="2"/>
  <c r="Y309" i="2"/>
  <c r="U309" i="2"/>
  <c r="R309" i="2"/>
  <c r="O309" i="2"/>
  <c r="K309" i="2"/>
  <c r="H309" i="2"/>
  <c r="F309" i="2"/>
  <c r="O260" i="2"/>
  <c r="O257" i="2"/>
  <c r="O256" i="2"/>
  <c r="O253" i="2"/>
  <c r="O252" i="2"/>
  <c r="O251" i="2"/>
  <c r="O248" i="2"/>
  <c r="O247" i="2"/>
  <c r="O246" i="2"/>
  <c r="O243" i="2"/>
  <c r="O242" i="2"/>
  <c r="O241" i="2"/>
  <c r="BJ226" i="2"/>
  <c r="BH226" i="2"/>
  <c r="BF226" i="2"/>
  <c r="BD226" i="2"/>
  <c r="BB226" i="2"/>
  <c r="AZ226" i="2"/>
  <c r="AW226" i="2"/>
  <c r="AU226" i="2"/>
  <c r="AS226" i="2"/>
  <c r="AQ226" i="2"/>
  <c r="AN226" i="2"/>
  <c r="AL226" i="2"/>
  <c r="AJ226" i="2"/>
  <c r="AH226" i="2"/>
  <c r="AE226" i="2"/>
  <c r="AB226" i="2"/>
  <c r="Z226" i="2"/>
  <c r="W226" i="2"/>
  <c r="T226" i="2"/>
  <c r="R226" i="2"/>
  <c r="O226" i="2"/>
  <c r="M226" i="2"/>
  <c r="K226" i="2"/>
  <c r="I226" i="2"/>
  <c r="O261" i="2" s="1"/>
  <c r="BJ219" i="2"/>
  <c r="BH219" i="2"/>
  <c r="BF219" i="2"/>
  <c r="BD219" i="2"/>
  <c r="BB219" i="2"/>
  <c r="AZ219" i="2"/>
  <c r="AW219" i="2"/>
  <c r="AU219" i="2"/>
  <c r="AS219" i="2"/>
  <c r="AQ219" i="2"/>
  <c r="AN219" i="2"/>
  <c r="AL219" i="2"/>
  <c r="AJ219" i="2"/>
  <c r="AH219" i="2"/>
  <c r="AE219" i="2"/>
  <c r="AB219" i="2"/>
  <c r="Z219" i="2"/>
  <c r="W219" i="2"/>
  <c r="T219" i="2"/>
  <c r="R219" i="2"/>
  <c r="O219" i="2"/>
  <c r="M219" i="2"/>
  <c r="K219" i="2"/>
  <c r="I219" i="2"/>
  <c r="O254" i="2" s="1"/>
  <c r="BJ214" i="2"/>
  <c r="BH214" i="2"/>
  <c r="BF214" i="2"/>
  <c r="BD214" i="2"/>
  <c r="BB214" i="2"/>
  <c r="AZ214" i="2"/>
  <c r="AW214" i="2"/>
  <c r="AU214" i="2"/>
  <c r="AS214" i="2"/>
  <c r="AQ214" i="2"/>
  <c r="AN214" i="2"/>
  <c r="AL214" i="2"/>
  <c r="AJ214" i="2"/>
  <c r="AH214" i="2"/>
  <c r="AE214" i="2"/>
  <c r="AB214" i="2"/>
  <c r="Z214" i="2"/>
  <c r="W214" i="2"/>
  <c r="T214" i="2"/>
  <c r="R214" i="2"/>
  <c r="O214" i="2"/>
  <c r="M214" i="2"/>
  <c r="K214" i="2"/>
  <c r="I214" i="2"/>
  <c r="O249" i="2" s="1"/>
  <c r="BJ209" i="2"/>
  <c r="BJ223" i="2" s="1"/>
  <c r="BJ228" i="2" s="1"/>
  <c r="BH209" i="2"/>
  <c r="BH223" i="2" s="1"/>
  <c r="BH228" i="2" s="1"/>
  <c r="BF209" i="2"/>
  <c r="BF223" i="2" s="1"/>
  <c r="BF228" i="2" s="1"/>
  <c r="BD209" i="2"/>
  <c r="BD223" i="2" s="1"/>
  <c r="BD228" i="2" s="1"/>
  <c r="BB209" i="2"/>
  <c r="BB223" i="2" s="1"/>
  <c r="BB228" i="2" s="1"/>
  <c r="AZ209" i="2"/>
  <c r="AZ223" i="2" s="1"/>
  <c r="AZ228" i="2" s="1"/>
  <c r="AW209" i="2"/>
  <c r="AW223" i="2" s="1"/>
  <c r="AW228" i="2" s="1"/>
  <c r="AU209" i="2"/>
  <c r="AU223" i="2" s="1"/>
  <c r="AU228" i="2" s="1"/>
  <c r="AS209" i="2"/>
  <c r="AS223" i="2" s="1"/>
  <c r="AS228" i="2" s="1"/>
  <c r="AQ209" i="2"/>
  <c r="AQ223" i="2" s="1"/>
  <c r="AQ228" i="2" s="1"/>
  <c r="AN209" i="2"/>
  <c r="AN223" i="2" s="1"/>
  <c r="AN228" i="2" s="1"/>
  <c r="AL209" i="2"/>
  <c r="AL223" i="2" s="1"/>
  <c r="AL228" i="2" s="1"/>
  <c r="AJ209" i="2"/>
  <c r="AJ223" i="2" s="1"/>
  <c r="AJ228" i="2" s="1"/>
  <c r="AH209" i="2"/>
  <c r="AH223" i="2" s="1"/>
  <c r="AH228" i="2" s="1"/>
  <c r="AE209" i="2"/>
  <c r="AE223" i="2" s="1"/>
  <c r="AE228" i="2" s="1"/>
  <c r="AB209" i="2"/>
  <c r="AB223" i="2" s="1"/>
  <c r="AB228" i="2" s="1"/>
  <c r="Z209" i="2"/>
  <c r="Z223" i="2" s="1"/>
  <c r="Z228" i="2" s="1"/>
  <c r="W209" i="2"/>
  <c r="W223" i="2" s="1"/>
  <c r="W228" i="2" s="1"/>
  <c r="T209" i="2"/>
  <c r="T223" i="2" s="1"/>
  <c r="T228" i="2" s="1"/>
  <c r="R209" i="2"/>
  <c r="R223" i="2" s="1"/>
  <c r="R228" i="2" s="1"/>
  <c r="O209" i="2"/>
  <c r="O223" i="2" s="1"/>
  <c r="O228" i="2" s="1"/>
  <c r="M209" i="2"/>
  <c r="M223" i="2" s="1"/>
  <c r="M228" i="2" s="1"/>
  <c r="K209" i="2"/>
  <c r="K223" i="2" s="1"/>
  <c r="K228" i="2" s="1"/>
  <c r="I209" i="2"/>
  <c r="O244" i="2" s="1"/>
  <c r="BM191" i="2"/>
  <c r="BJ191" i="2"/>
  <c r="BH191" i="2"/>
  <c r="BF191" i="2"/>
  <c r="BD191" i="2"/>
  <c r="BB191" i="2"/>
  <c r="AZ191" i="2"/>
  <c r="AW191" i="2"/>
  <c r="AU191" i="2"/>
  <c r="AS191" i="2"/>
  <c r="AQ191" i="2"/>
  <c r="AN191" i="2"/>
  <c r="AL191" i="2"/>
  <c r="AJ191" i="2"/>
  <c r="AH191" i="2"/>
  <c r="AE191" i="2"/>
  <c r="AB191" i="2"/>
  <c r="Z191" i="2"/>
  <c r="W191" i="2"/>
  <c r="T191" i="2"/>
  <c r="R191" i="2"/>
  <c r="O191" i="2"/>
  <c r="M191" i="2"/>
  <c r="K191" i="2"/>
  <c r="I191" i="2"/>
  <c r="BM153" i="2"/>
  <c r="BJ153" i="2"/>
  <c r="BH153" i="2"/>
  <c r="BF153" i="2"/>
  <c r="BD153" i="2"/>
  <c r="BB153" i="2"/>
  <c r="AZ153" i="2"/>
  <c r="AW153" i="2"/>
  <c r="AU153" i="2"/>
  <c r="AS153" i="2"/>
  <c r="AQ153" i="2"/>
  <c r="AN153" i="2"/>
  <c r="AL153" i="2"/>
  <c r="AJ153" i="2"/>
  <c r="AH153" i="2"/>
  <c r="AE153" i="2"/>
  <c r="AB153" i="2"/>
  <c r="Z153" i="2"/>
  <c r="W153" i="2"/>
  <c r="T153" i="2"/>
  <c r="R153" i="2"/>
  <c r="O153" i="2"/>
  <c r="M153" i="2"/>
  <c r="K153" i="2"/>
  <c r="I153" i="2"/>
  <c r="BM115" i="2"/>
  <c r="BJ115" i="2"/>
  <c r="BH115" i="2"/>
  <c r="BF115" i="2"/>
  <c r="BD115" i="2"/>
  <c r="BB115" i="2"/>
  <c r="AZ115" i="2"/>
  <c r="AW115" i="2"/>
  <c r="AU115" i="2"/>
  <c r="AS115" i="2"/>
  <c r="AQ115" i="2"/>
  <c r="AN115" i="2"/>
  <c r="AL115" i="2"/>
  <c r="AJ115" i="2"/>
  <c r="AH115" i="2"/>
  <c r="AE115" i="2"/>
  <c r="AB115" i="2"/>
  <c r="Z115" i="2"/>
  <c r="W115" i="2"/>
  <c r="T115" i="2"/>
  <c r="R115" i="2"/>
  <c r="O115" i="2"/>
  <c r="M115" i="2"/>
  <c r="K115" i="2"/>
  <c r="I115" i="2"/>
  <c r="BM77" i="2"/>
  <c r="BJ77" i="2"/>
  <c r="BH77" i="2"/>
  <c r="BF77" i="2"/>
  <c r="BD77" i="2"/>
  <c r="BB77" i="2"/>
  <c r="AZ77" i="2"/>
  <c r="AW77" i="2"/>
  <c r="AU77" i="2"/>
  <c r="AS77" i="2"/>
  <c r="AQ77" i="2"/>
  <c r="AN77" i="2"/>
  <c r="AL77" i="2"/>
  <c r="AJ77" i="2"/>
  <c r="AH77" i="2"/>
  <c r="AE77" i="2"/>
  <c r="AB77" i="2"/>
  <c r="Z77" i="2"/>
  <c r="W77" i="2"/>
  <c r="T77" i="2"/>
  <c r="R77" i="2"/>
  <c r="O77" i="2"/>
  <c r="M77" i="2"/>
  <c r="K77" i="2"/>
  <c r="I77" i="2"/>
  <c r="BB29" i="11" l="1"/>
  <c r="BO486" i="9"/>
  <c r="BO219" i="11"/>
  <c r="BF378" i="9"/>
  <c r="BO68" i="7"/>
  <c r="BO151" i="9"/>
  <c r="AX9" i="10"/>
  <c r="BO9" i="10" s="1"/>
  <c r="BO75" i="5"/>
  <c r="BP102" i="5"/>
  <c r="BP110" i="5" s="1"/>
  <c r="BP86" i="5"/>
  <c r="BP96" i="5" s="1"/>
  <c r="BP112" i="5" s="1"/>
  <c r="BP116" i="5" s="1"/>
  <c r="BO37" i="5"/>
  <c r="BO38" i="5" s="1"/>
  <c r="BO218" i="11"/>
  <c r="BP88" i="5"/>
  <c r="BP94" i="5"/>
  <c r="AV6" i="11"/>
  <c r="BG266" i="9"/>
  <c r="AA306" i="9"/>
  <c r="BF35" i="10"/>
  <c r="BB26" i="11"/>
  <c r="BN422" i="9"/>
  <c r="BB27" i="11" s="1"/>
  <c r="AB34" i="10"/>
  <c r="AF305" i="9"/>
  <c r="AU20" i="10"/>
  <c r="BL20" i="10" s="1"/>
  <c r="AB30" i="10" s="1"/>
  <c r="BD110" i="5"/>
  <c r="BL18" i="10"/>
  <c r="AB29" i="10" s="1"/>
  <c r="BL22" i="10"/>
  <c r="AB31" i="10" s="1"/>
  <c r="BF379" i="9"/>
  <c r="AE419" i="9"/>
  <c r="BG110" i="5"/>
  <c r="BG112" i="5" s="1"/>
  <c r="BG116" i="5" s="1"/>
  <c r="AF59" i="7"/>
  <c r="BN416" i="9"/>
  <c r="BN384" i="9"/>
  <c r="BN412" i="9"/>
  <c r="BD86" i="5"/>
  <c r="BD96" i="5" s="1"/>
  <c r="BD112" i="5" s="1"/>
  <c r="BD116" i="5" s="1"/>
  <c r="W339" i="9"/>
  <c r="W340" i="9" s="1"/>
  <c r="BB33" i="10"/>
  <c r="BC75" i="5"/>
  <c r="BC76" i="5" s="1"/>
  <c r="BO227" i="9"/>
  <c r="AF311" i="9" s="1"/>
  <c r="Z339" i="9"/>
  <c r="Q264" i="11"/>
  <c r="I223" i="2"/>
  <c r="BF75" i="5"/>
  <c r="BF76" i="5" s="1"/>
  <c r="BG186" i="9"/>
  <c r="BG187" i="9" s="1"/>
  <c r="BJ190" i="9"/>
  <c r="BJ191" i="9" s="1"/>
  <c r="W220" i="9"/>
  <c r="W221" i="9" s="1"/>
  <c r="Z224" i="9"/>
  <c r="Z225" i="9" s="1"/>
  <c r="BI75" i="5"/>
  <c r="BI76" i="5" s="1"/>
  <c r="BL75" i="5"/>
  <c r="BL76" i="5" s="1"/>
  <c r="Z343" i="9"/>
  <c r="Z344" i="9" s="1"/>
  <c r="Q266" i="11"/>
  <c r="O168" i="3"/>
  <c r="BN19" i="11" l="1"/>
  <c r="AE496" i="9"/>
  <c r="BN31" i="11" s="1"/>
  <c r="BN341" i="9"/>
  <c r="BG190" i="9"/>
  <c r="BJ227" i="9"/>
  <c r="AA311" i="9" s="1"/>
  <c r="BF33" i="10"/>
  <c r="W224" i="9"/>
  <c r="BG336" i="9"/>
  <c r="W343" i="9"/>
  <c r="BN335" i="9"/>
  <c r="BO482" i="9"/>
  <c r="BB23" i="11"/>
  <c r="BP2" i="10"/>
  <c r="AB26" i="10"/>
  <c r="BO217" i="11"/>
  <c r="AF38" i="5"/>
  <c r="BB16" i="11"/>
  <c r="BO473" i="9"/>
  <c r="BO483" i="9"/>
  <c r="BB24" i="11"/>
  <c r="BG267" i="9"/>
  <c r="BG268" i="9"/>
  <c r="I228" i="2"/>
  <c r="O263" i="2" s="1"/>
  <c r="O258" i="2"/>
  <c r="AV5" i="11"/>
  <c r="AB33" i="10"/>
  <c r="AB37" i="10" s="1"/>
  <c r="BO10" i="11" s="1"/>
  <c r="BO76" i="5"/>
  <c r="BO481" i="9"/>
  <c r="BN427" i="9"/>
  <c r="BB22" i="11"/>
  <c r="BB25" i="11"/>
  <c r="BO97" i="11" s="1"/>
  <c r="AX13" i="10"/>
  <c r="BO13" i="10" s="1"/>
  <c r="AB35" i="10" s="1"/>
  <c r="BO226" i="9"/>
  <c r="BF18" i="11"/>
  <c r="BO475" i="9"/>
  <c r="AB28" i="10"/>
  <c r="BP26" i="10"/>
  <c r="W225" i="9" l="1"/>
  <c r="W226" i="9" s="1"/>
  <c r="BP27" i="10"/>
  <c r="BO6" i="11" s="1"/>
  <c r="BO5" i="11"/>
  <c r="AB32" i="10"/>
  <c r="BJ19" i="11"/>
  <c r="AA496" i="9"/>
  <c r="BJ31" i="11" s="1"/>
  <c r="BO65" i="11"/>
  <c r="BG191" i="9"/>
  <c r="BG192" i="9" s="1"/>
  <c r="BO64" i="11"/>
  <c r="AT35" i="10"/>
  <c r="BL35" i="10" s="1"/>
  <c r="AA305" i="9"/>
  <c r="BP25" i="10"/>
  <c r="BP28" i="10" s="1"/>
  <c r="AF62" i="11"/>
  <c r="AQ244" i="11" s="1"/>
  <c r="AF76" i="11"/>
  <c r="BF17" i="11"/>
  <c r="BO474" i="9"/>
  <c r="BB28" i="11"/>
  <c r="BO484" i="9"/>
  <c r="BN458" i="9"/>
  <c r="BO491" i="9"/>
  <c r="BF20" i="11"/>
  <c r="BO67" i="11" s="1"/>
  <c r="BN340" i="9"/>
  <c r="BO478" i="9"/>
  <c r="BO66" i="11"/>
  <c r="AF310" i="9"/>
  <c r="W344" i="9"/>
  <c r="W345" i="9" s="1"/>
  <c r="BG335" i="9" s="1"/>
  <c r="BG341" i="9"/>
  <c r="AE503" i="9" s="1"/>
  <c r="AT33" i="10" l="1"/>
  <c r="BL33" i="10" s="1"/>
  <c r="BP38" i="10" s="1"/>
  <c r="BJ226" i="9"/>
  <c r="BK491" i="9"/>
  <c r="BB20" i="11"/>
  <c r="BK478" i="9"/>
  <c r="BF21" i="11"/>
  <c r="BO479" i="9"/>
  <c r="BO493" i="9"/>
  <c r="BO502" i="9" s="1"/>
  <c r="BB30" i="11"/>
  <c r="BO488" i="9"/>
  <c r="AB38" i="10"/>
  <c r="BO9" i="11"/>
  <c r="AF218" i="11" s="1"/>
  <c r="BI260" i="11" s="1"/>
  <c r="BB18" i="11"/>
  <c r="BK475" i="9"/>
  <c r="AE500" i="9"/>
  <c r="BJ32" i="11" s="1"/>
  <c r="BO489" i="9"/>
  <c r="BF31" i="11" s="1"/>
  <c r="AF130" i="11" s="1"/>
  <c r="BF19" i="11"/>
  <c r="BO99" i="11" s="1"/>
  <c r="BO136" i="11" s="1"/>
  <c r="BO476" i="9"/>
  <c r="BO62" i="11" l="1"/>
  <c r="AF77" i="11"/>
  <c r="AQ247" i="11" s="1"/>
  <c r="AF90" i="11"/>
  <c r="BB17" i="11"/>
  <c r="BK474" i="9"/>
  <c r="AA310" i="9"/>
  <c r="BO63" i="11"/>
  <c r="AQ254" i="11" s="1"/>
  <c r="BP39" i="10"/>
  <c r="BO8" i="11" s="1"/>
  <c r="BO7" i="11"/>
  <c r="AB36" i="10"/>
  <c r="AF229" i="11" l="1"/>
  <c r="BI263" i="11" s="1"/>
  <c r="AF173" i="11"/>
  <c r="AF114" i="11"/>
  <c r="BO144" i="11"/>
  <c r="AF127" i="11"/>
  <c r="T263" i="11"/>
  <c r="T261" i="11"/>
  <c r="T268" i="11"/>
  <c r="T269" i="11"/>
  <c r="T272" i="11"/>
  <c r="T262" i="11"/>
  <c r="T271" i="11"/>
  <c r="T270" i="11"/>
  <c r="T265" i="11"/>
  <c r="T267" i="11"/>
  <c r="T264" i="11"/>
  <c r="T266" i="11"/>
  <c r="BO100" i="11"/>
  <c r="BK476" i="9"/>
  <c r="BK489" i="9"/>
  <c r="BB31" i="11" s="1"/>
  <c r="BB19" i="11"/>
  <c r="BO98" i="11" s="1"/>
  <c r="BO135" i="11" s="1"/>
  <c r="AQ270" i="11" s="1"/>
  <c r="BG340" i="9"/>
  <c r="AF207" i="11"/>
  <c r="BI257" i="11" s="1"/>
  <c r="BO190" i="11"/>
  <c r="BI254" i="11" s="1"/>
  <c r="AF182" i="11" l="1"/>
  <c r="BI247" i="11" s="1"/>
  <c r="AF174" i="11"/>
  <c r="BI244" i="11" s="1"/>
  <c r="BO164" i="11"/>
  <c r="BO171" i="11" s="1"/>
  <c r="BB21" i="11"/>
  <c r="AE501" i="9"/>
  <c r="BO503" i="9" s="1"/>
  <c r="BK479" i="9"/>
  <c r="BK493" i="9"/>
  <c r="BK502" i="9" s="1"/>
  <c r="AE498" i="9"/>
  <c r="BO76" i="11"/>
  <c r="AF129" i="11"/>
  <c r="AF131" i="11" s="1"/>
  <c r="AQ264" i="11" s="1"/>
  <c r="BO102" i="11"/>
  <c r="AQ261" i="11" s="1"/>
  <c r="AF151" i="11"/>
  <c r="AQ267" i="11" s="1"/>
  <c r="Y263" i="11" l="1"/>
  <c r="Y272" i="11"/>
  <c r="Y261" i="11"/>
  <c r="Y265" i="11"/>
  <c r="Y268" i="11"/>
  <c r="Y269" i="11"/>
  <c r="Y271" i="11"/>
  <c r="Y270" i="11"/>
  <c r="Y267" i="11"/>
  <c r="Y262" i="11"/>
  <c r="Y264" i="11"/>
  <c r="Y266" i="11"/>
  <c r="BO505" i="9"/>
  <c r="BB32" i="11"/>
  <c r="AF115" i="11" l="1"/>
  <c r="AF116" i="11" s="1"/>
  <c r="AD268" i="11"/>
  <c r="AD269" i="11"/>
  <c r="AD272" i="11"/>
  <c r="AD261" i="11"/>
  <c r="AD271" i="11"/>
  <c r="AD270" i="11"/>
  <c r="AD265" i="11"/>
  <c r="AD267" i="11"/>
  <c r="AD263" i="11"/>
  <c r="AD262" i="11"/>
  <c r="AD266" i="11"/>
  <c r="AD264" i="11"/>
  <c r="AF128" i="11" l="1"/>
  <c r="AF132" i="11" s="1"/>
  <c r="BO101" i="11"/>
  <c r="BO103" i="11" l="1"/>
  <c r="AF152" i="11"/>
</calcChain>
</file>

<file path=xl/sharedStrings.xml><?xml version="1.0" encoding="utf-8"?>
<sst xmlns="http://schemas.openxmlformats.org/spreadsheetml/2006/main" count="3778" uniqueCount="2527">
  <si>
    <t>Farm Records Book For Management</t>
  </si>
  <si>
    <t>Farm Records Book</t>
  </si>
  <si>
    <t>For Management</t>
  </si>
  <si>
    <t>Farm name</t>
  </si>
  <si>
    <t>Year</t>
  </si>
  <si>
    <t>The intent of this “Farm Records Book for Management” is to assist you in collecting and organizing your farm's data.</t>
  </si>
  <si>
    <t>Collecting your farm's data is a preemptive necessity to analyze your farm's financial performance, and therefore improve management decisions;</t>
  </si>
  <si>
    <t>and to comply with the Internal Revenue Service while decreasing your tax liability.</t>
  </si>
  <si>
    <t xml:space="preserve">Extension Bulletin E-1144                                           </t>
  </si>
  <si>
    <t xml:space="preserve">By making good decisions for your farm, we hope that your business will succeed, therefore improving your own life and the lives of those around </t>
  </si>
  <si>
    <t>you and building a strong agricultural industry in Michigan.</t>
  </si>
  <si>
    <t>Prepared by Florencia Colella</t>
  </si>
  <si>
    <t>Revised April 2024</t>
  </si>
  <si>
    <t>We suggest that you:</t>
  </si>
  <si>
    <t>1. Keep the income and expense accounts current as the year progresses. Estimate and adjust your tax liabilty before the end of the year.</t>
  </si>
  <si>
    <t>2. Close the accounting year by summarizing the income and expenses and file taxes with a knowledgeable farm tax specialist.</t>
  </si>
  <si>
    <t>3. Take inventory of assets and liabilities to prepare an end-of-year Net Worth Statement.</t>
  </si>
  <si>
    <t>4. Identify the strengths and weaknesses of your farm business by comparing your performance to your historical performance, to your goals,</t>
  </si>
  <si>
    <r>
      <rPr>
        <sz val="10"/>
        <color rgb="FF000000"/>
        <rFont val="Arial"/>
      </rPr>
      <t xml:space="preserve">and to the performance of other farm businesses. Find business analysis reports for various types of farms at </t>
    </r>
    <r>
      <rPr>
        <sz val="10"/>
        <color rgb="FF000000"/>
        <rFont val="Arial"/>
      </rPr>
      <t>www.finbin.umn.edu</t>
    </r>
    <r>
      <rPr>
        <sz val="10"/>
        <color rgb="FF000000"/>
        <rFont val="Arial"/>
      </rPr>
      <t xml:space="preserve"> or</t>
    </r>
  </si>
  <si>
    <t>www.canr.msu.edu/telfarm/business-analysis-summaries. Sections 9 and 10 of this book will guide you as you develop your own farm analysis.</t>
  </si>
  <si>
    <t xml:space="preserve">5. Maintain or expand the strong enterprises or profit centers of your farm business and improve or eliminate the weak areas. Your MSU Extension </t>
  </si>
  <si>
    <t>MSU is an affirmative-action, equal-opportunity employer, committed to achieving excellence through a diverse workforce and inclusive culture that encourages all people to reach their full potential. Michigan State University Extension programs and materials are open to all without regard to race, color, national origin, gender, gender identity, religion, age, height, weight, disability, political beliefs, sexual orientation, marital status, family status or veteran status. Issued in furtherance of MSU Extension work, acts of May 8 and June 30, 1914, in cooperation with the U.S. Department of Agriculture. Quentin Tyler, Director, MSU Extension, East Lansing, MI 48824. This information is for educational purposes only. Reference to commercial products or trade names does not imply endorsement by MSU Extension or bias against those not mentioned.</t>
  </si>
  <si>
    <t>agent can help tailor your financial information so you can analyze the farm as a whole or by enterprise.</t>
  </si>
  <si>
    <t xml:space="preserve">6. Get assistance and additional evaluation on your financial situation from an objective resource person; e.g., MSU Extension, a paid consultant, </t>
  </si>
  <si>
    <t>and other sources including your creditor.</t>
  </si>
  <si>
    <t>7. Use your own farm records as a basis when budgeting and planning credit needs.</t>
  </si>
  <si>
    <t>Index</t>
  </si>
  <si>
    <t>Farm description</t>
  </si>
  <si>
    <t>1. Farm expenditures</t>
  </si>
  <si>
    <t>4. Cash flow statement</t>
  </si>
  <si>
    <t>A. Cash farm expenses</t>
  </si>
  <si>
    <t>A. Detailed cash flow statement</t>
  </si>
  <si>
    <t>ADDRESS</t>
  </si>
  <si>
    <t>FARM ID NO.</t>
  </si>
  <si>
    <t>I. Detail</t>
  </si>
  <si>
    <t>B. Cash flow summary</t>
  </si>
  <si>
    <t>II. Summary</t>
  </si>
  <si>
    <t>OPERATOR'S NAME</t>
  </si>
  <si>
    <t>SOC.SEC.NO</t>
  </si>
  <si>
    <t>B. Labor record</t>
  </si>
  <si>
    <t>5. Farm taxes</t>
  </si>
  <si>
    <t>SPOUSE'S NAME</t>
  </si>
  <si>
    <t>6. Other taxes</t>
  </si>
  <si>
    <t>C. Purchases of business property</t>
  </si>
  <si>
    <t>A. For Form 1040</t>
  </si>
  <si>
    <t>B. For Schedule 1 – Additional Income and Adjustments to Income</t>
  </si>
  <si>
    <t>FARM ACREAGE</t>
  </si>
  <si>
    <t>Crops</t>
  </si>
  <si>
    <t>Pasture</t>
  </si>
  <si>
    <t>Woods</t>
  </si>
  <si>
    <t>Other</t>
  </si>
  <si>
    <t>Total</t>
  </si>
  <si>
    <t>II. Hints for calculating depreciation</t>
  </si>
  <si>
    <t>C. For Schedule A – Itemized Deductions</t>
  </si>
  <si>
    <t>D. Loan transactions</t>
  </si>
  <si>
    <t>D. For Schedule SE – Self-employment tax</t>
  </si>
  <si>
    <t>Acres Owned:</t>
  </si>
  <si>
    <t>I. Short-term Loans</t>
  </si>
  <si>
    <t>E. For Michigan Income Tax</t>
  </si>
  <si>
    <t>II. Intermediate-term Loans</t>
  </si>
  <si>
    <t xml:space="preserve">Description </t>
  </si>
  <si>
    <t>III. Long-term Loans</t>
  </si>
  <si>
    <t>7. Production</t>
  </si>
  <si>
    <t>A. Crop production</t>
  </si>
  <si>
    <t>2. Farm income</t>
  </si>
  <si>
    <t>B. Livestock production</t>
  </si>
  <si>
    <t>A. Cash Farm receipts</t>
  </si>
  <si>
    <t>8. Net worth statement</t>
  </si>
  <si>
    <t>A. Detailed statement</t>
  </si>
  <si>
    <t>B. Sales of business property</t>
  </si>
  <si>
    <t>B. Summarized statement</t>
  </si>
  <si>
    <t>C. Hints for making inventory estimations</t>
  </si>
  <si>
    <t>Total Acres Owned:</t>
  </si>
  <si>
    <t>3. Personal deductions and adjustments to income</t>
  </si>
  <si>
    <t>A. Itemized deductions</t>
  </si>
  <si>
    <t>9. Income statement</t>
  </si>
  <si>
    <t>B. Adjustments to income</t>
  </si>
  <si>
    <t>Acres Rented: (Your Share Only)</t>
  </si>
  <si>
    <t>10. Financial measurements</t>
  </si>
  <si>
    <t>Land Rental Arrangement (cash, crop share, etc.) - Description</t>
  </si>
  <si>
    <t>Find this book online at http://bit.ly/farmrecordsbook</t>
  </si>
  <si>
    <t xml:space="preserve">- Use it in Google sheets by going to "File" and "Make a Copy". </t>
  </si>
  <si>
    <t xml:space="preserve">- Use it in Excel by going to "File" and then "Download". Once in Excel, press the ctrl key and while keeping it pressed, click on all the sheets at </t>
  </si>
  <si>
    <t xml:space="preserve">the bottom. Then click on the corner square left of the A column heading and above the first row. Then right click on one of the columns and </t>
  </si>
  <si>
    <t>change the column width to 2.8. Do the same on any row, and change the row height to 13.5.</t>
  </si>
  <si>
    <t>- You may also print this at home using normal Letter paper by going to "File" and "Print".</t>
  </si>
  <si>
    <r>
      <t xml:space="preserve">- Other sample recordkeeping spreadsheet systems available at bit.ly/farmcashtrack, bit.ly/personalcashtrack and </t>
    </r>
    <r>
      <rPr>
        <sz val="10"/>
        <color rgb="FF000000"/>
        <rFont val="Arial"/>
      </rPr>
      <t>bit.ly/recordkeepingform.</t>
    </r>
  </si>
  <si>
    <t>Total Acres Rented:</t>
  </si>
  <si>
    <r>
      <rPr>
        <b/>
        <sz val="10"/>
        <color rgb="FF000000"/>
        <rFont val="Arial"/>
      </rPr>
      <t xml:space="preserve">If you have questions contact the MSU Extension Farm Business Management team: </t>
    </r>
    <r>
      <rPr>
        <sz val="10"/>
        <color rgb="FF000000"/>
        <rFont val="Arial"/>
      </rPr>
      <t>www.canr.msu.edu/farm_management/experts</t>
    </r>
  </si>
  <si>
    <r>
      <rPr>
        <b/>
        <sz val="10"/>
        <rFont val="Arial"/>
      </rPr>
      <t>Thank you</t>
    </r>
    <r>
      <rPr>
        <sz val="10"/>
        <color rgb="FF000000"/>
        <rFont val="Arial"/>
      </rPr>
      <t xml:space="preserve"> to the Good Food Fund for supporting the Spanish translation of this book.</t>
    </r>
  </si>
  <si>
    <t>1. A. Farm expenditures. Cash farm expenses</t>
  </si>
  <si>
    <t>Introduction</t>
  </si>
  <si>
    <t>The Farm Records Book is designed so you can easily file taxes with the US Internal Revenue Service (IRS). The tables on Section 1.A include items</t>
  </si>
  <si>
    <r>
      <rPr>
        <b/>
        <sz val="10"/>
        <color rgb="FF000000"/>
        <rFont val="Arial"/>
      </rPr>
      <t>Column 11 -</t>
    </r>
    <r>
      <rPr>
        <sz val="10"/>
        <color rgb="FF000000"/>
        <rFont val="Arial"/>
      </rPr>
      <t xml:space="preserve"> Record the cost of fertilizer and lime, as well as the cost of soil testing.</t>
    </r>
  </si>
  <si>
    <t xml:space="preserve">which can be reported in Schedule F part 2 as deductible, cash operating expenses. Operating, tax deductible expenses are ordinary and necessary </t>
  </si>
  <si>
    <t xml:space="preserve">costs for purchased inputs and services used for operating a farm for profit. These items are normally used up within a year of purchase. The cost of </t>
  </si>
  <si>
    <r>
      <rPr>
        <b/>
        <sz val="10"/>
        <color rgb="FF000000"/>
        <rFont val="Arial"/>
      </rPr>
      <t xml:space="preserve">Column 12 - </t>
    </r>
    <r>
      <rPr>
        <sz val="10"/>
        <color rgb="FF000000"/>
        <rFont val="Arial"/>
      </rPr>
      <t>Enter all trucking costs.</t>
    </r>
  </si>
  <si>
    <t>feeder livestock bought is included in this group. Schedule F line numbers are specified under these columns' headings for your convenience.</t>
  </si>
  <si>
    <t xml:space="preserve">On another hand, the cost of capital purchases such as dairy, breeding and work stock, machinery, tile and buildings, on another hand, is recovered </t>
  </si>
  <si>
    <r>
      <rPr>
        <b/>
        <sz val="10"/>
        <color rgb="FF000000"/>
        <rFont val="Arial"/>
      </rPr>
      <t xml:space="preserve">Column 13 - </t>
    </r>
    <r>
      <rPr>
        <sz val="10"/>
        <color rgb="FF000000"/>
        <rFont val="Arial"/>
      </rPr>
      <t>Record the cost of gasoline, oil, diesel fuel, and other farm fuel.</t>
    </r>
  </si>
  <si>
    <t xml:space="preserve">through annual depreciation and must be handled separately. Secion 1.C. may be used for this purpose. These transactions may be reported in IRS </t>
  </si>
  <si>
    <t>Form 4562 but other forms may apply. To learn more about farm taxes see the IRS "Farmers' Tax Guide".</t>
  </si>
  <si>
    <r>
      <rPr>
        <b/>
        <sz val="10"/>
        <color rgb="FF000000"/>
        <rFont val="Arial"/>
      </rPr>
      <t>Columns 14, 22, and 23</t>
    </r>
    <r>
      <rPr>
        <sz val="10"/>
        <color rgb="FF000000"/>
        <rFont val="Arial"/>
      </rPr>
      <t xml:space="preserve"> include only the farm share of these costs. Any reasonable division which can be defended in a tax review is satisfactory.</t>
    </r>
  </si>
  <si>
    <t>Taxes, insurance, and utilities for the personal residence of the taxpayer cannot be included.</t>
  </si>
  <si>
    <t>Instructions</t>
  </si>
  <si>
    <r>
      <rPr>
        <b/>
        <sz val="10"/>
        <color rgb="FF000000"/>
        <rFont val="Arial"/>
      </rPr>
      <t xml:space="preserve">Column 1 </t>
    </r>
    <r>
      <rPr>
        <sz val="10"/>
        <color rgb="FF000000"/>
        <rFont val="Arial"/>
      </rPr>
      <t>is to be used for recording quantities and dollar amounts in journal fashion. The total of column 1</t>
    </r>
    <r>
      <rPr>
        <b/>
        <sz val="10"/>
        <color rgb="FF000000"/>
        <rFont val="Arial"/>
      </rPr>
      <t xml:space="preserve"> </t>
    </r>
    <r>
      <rPr>
        <sz val="10"/>
        <color rgb="FF000000"/>
        <rFont val="Arial"/>
      </rPr>
      <t xml:space="preserve">can be used as a cross-check of the </t>
    </r>
  </si>
  <si>
    <r>
      <rPr>
        <b/>
        <sz val="10"/>
        <color rgb="FF000000"/>
        <rFont val="Arial"/>
      </rPr>
      <t xml:space="preserve">Column 15 - </t>
    </r>
    <r>
      <rPr>
        <sz val="10"/>
        <color rgb="FF000000"/>
        <rFont val="Arial"/>
      </rPr>
      <t>All interest paid on farm business debts is a deductible operating expense and should be kept separate from principal payments and</t>
    </r>
  </si>
  <si>
    <t>totals of all other columns to guard against posting errors. Also, it can be used for initial recording during rush, and the figures posted to the proper</t>
  </si>
  <si>
    <t>recorded in this column. This includes interest on real estate debt. Refer to Section 1.D for space to record more detailed loan information.</t>
  </si>
  <si>
    <t>itemized column when more time is available. Space is provided on Section 1. A. II. to record monthly totals for each kind of expense.</t>
  </si>
  <si>
    <r>
      <rPr>
        <b/>
        <sz val="10"/>
        <color rgb="FF000000"/>
        <rFont val="Arial"/>
      </rPr>
      <t xml:space="preserve">Column 16 - </t>
    </r>
    <r>
      <rPr>
        <sz val="10"/>
        <color rgb="FF000000"/>
        <rFont val="Arial"/>
      </rPr>
      <t>Record lease payments for machinery and equipment used on farm.</t>
    </r>
  </si>
  <si>
    <r>
      <rPr>
        <sz val="10"/>
        <color rgb="FF000000"/>
        <rFont val="Arial"/>
      </rPr>
      <t xml:space="preserve">The quantities of some items in </t>
    </r>
    <r>
      <rPr>
        <b/>
        <sz val="10"/>
        <color rgb="FF000000"/>
        <rFont val="Arial"/>
      </rPr>
      <t xml:space="preserve">columns 2 and 3 </t>
    </r>
    <r>
      <rPr>
        <sz val="10"/>
        <color rgb="FF000000"/>
        <rFont val="Arial"/>
      </rPr>
      <t xml:space="preserve">are necessary for business analysis and planning. This is especially true of purchased feed </t>
    </r>
  </si>
  <si>
    <t>and feeder livestock. Space is provided on Section 1.A.II to record monthly totals of quantities for each kind of expense.</t>
  </si>
  <si>
    <r>
      <rPr>
        <b/>
        <sz val="10"/>
        <color rgb="FF000000"/>
        <rFont val="Arial"/>
      </rPr>
      <t xml:space="preserve">Column 17 - </t>
    </r>
    <r>
      <rPr>
        <sz val="10"/>
        <color rgb="FF000000"/>
        <rFont val="Arial"/>
      </rPr>
      <t>Cash rent paid for use of land, buildings, and facilities.</t>
    </r>
  </si>
  <si>
    <r>
      <rPr>
        <b/>
        <sz val="10"/>
        <color rgb="FF000000"/>
        <rFont val="Arial"/>
      </rPr>
      <t>Column 4 -</t>
    </r>
    <r>
      <rPr>
        <sz val="10"/>
        <color rgb="FF000000"/>
        <rFont val="Arial"/>
      </rPr>
      <t xml:space="preserve"> Record the cost of the purchased feeder livestock which, when sold, will be entered in </t>
    </r>
    <r>
      <rPr>
        <b/>
        <sz val="10"/>
        <color rgb="FF000000"/>
        <rFont val="Arial"/>
      </rPr>
      <t xml:space="preserve">column 5 </t>
    </r>
    <r>
      <rPr>
        <sz val="10"/>
        <color rgb="FF000000"/>
        <rFont val="Arial"/>
      </rPr>
      <t>of the "Cash Farm Receipts"</t>
    </r>
  </si>
  <si>
    <r>
      <rPr>
        <b/>
        <sz val="10"/>
        <color rgb="FF000000"/>
        <rFont val="Arial"/>
      </rPr>
      <t xml:space="preserve">Column 18 - </t>
    </r>
    <r>
      <rPr>
        <sz val="10"/>
        <color rgb="FF000000"/>
        <rFont val="Arial"/>
      </rPr>
      <t xml:space="preserve">Record repairs to buildings, tile, and fence, which do not materially lengthen the useful life. This includes paint, minor repairs and </t>
    </r>
  </si>
  <si>
    <t xml:space="preserve">section. Since some of these animals may have been purchased in the previous tax year, special care should be taken with the costs recorded </t>
  </si>
  <si>
    <t>upkeep. The same rules apply for machinery repairs. Small tools, which have a short useful life, are also commonly included here.</t>
  </si>
  <si>
    <t>here. One way is to keep a separate record of feeder livestock when purchased and then record the cost in this book at the time sold.</t>
  </si>
  <si>
    <t xml:space="preserve">Where it is difficult to keep the identity of animals straight, it is possible to use a first in, first out method of reporting. This column should also </t>
  </si>
  <si>
    <r>
      <rPr>
        <b/>
        <sz val="10"/>
        <color rgb="FF000000"/>
        <rFont val="Arial"/>
      </rPr>
      <t xml:space="preserve">Column 19 - </t>
    </r>
    <r>
      <rPr>
        <sz val="10"/>
        <color rgb="FF000000"/>
        <rFont val="Arial"/>
      </rPr>
      <t>I</t>
    </r>
    <r>
      <rPr>
        <sz val="10"/>
        <color rgb="FF000000"/>
        <rFont val="Arial"/>
      </rPr>
      <t>nclude all purchases of seed and plants used for farm production.</t>
    </r>
  </si>
  <si>
    <t>include the cost of any other items purchased for resale. Use the "Explanation" column to identify if the expenseis for livestock or other iems.</t>
  </si>
  <si>
    <r>
      <rPr>
        <b/>
        <sz val="10"/>
        <color rgb="FF000000"/>
        <rFont val="Arial"/>
      </rPr>
      <t xml:space="preserve">Column 20 - </t>
    </r>
    <r>
      <rPr>
        <sz val="10"/>
        <color rgb="FF000000"/>
        <rFont val="Arial"/>
      </rPr>
      <t>Record grain storage costs here.</t>
    </r>
  </si>
  <si>
    <r>
      <rPr>
        <b/>
        <sz val="10"/>
        <color rgb="FF000000"/>
        <rFont val="Arial"/>
      </rPr>
      <t xml:space="preserve">Column 5 - </t>
    </r>
    <r>
      <rPr>
        <sz val="10"/>
        <color rgb="FF000000"/>
        <rFont val="Arial"/>
      </rPr>
      <t>The farm business share of automobile expense and truck expense is entered here. Form 4562 has to be attached when filing taxes.</t>
    </r>
  </si>
  <si>
    <r>
      <rPr>
        <b/>
        <sz val="10"/>
        <color rgb="FF000000"/>
        <rFont val="Arial"/>
      </rPr>
      <t xml:space="preserve">Column 21 - </t>
    </r>
    <r>
      <rPr>
        <sz val="10"/>
        <color rgb="FF000000"/>
        <rFont val="Arial"/>
      </rPr>
      <t xml:space="preserve">Schedule F part II provides a line for supplies. For good business analysis, specify which enterprise the expense corresponds to in the </t>
    </r>
  </si>
  <si>
    <r>
      <rPr>
        <b/>
        <sz val="10"/>
        <color rgb="FF000000"/>
        <rFont val="Arial"/>
      </rPr>
      <t xml:space="preserve">Column 6 - </t>
    </r>
    <r>
      <rPr>
        <sz val="10"/>
        <color rgb="FF000000"/>
        <rFont val="Arial"/>
      </rPr>
      <t>Enter all chemicals used in crop production.</t>
    </r>
  </si>
  <si>
    <t>"Explanation" column whenever possible.</t>
  </si>
  <si>
    <r>
      <rPr>
        <b/>
        <sz val="10"/>
        <color rgb="FF000000"/>
        <rFont val="Arial"/>
      </rPr>
      <t>Column 7 -</t>
    </r>
    <r>
      <rPr>
        <sz val="10"/>
        <color rgb="FF000000"/>
        <rFont val="Arial"/>
      </rPr>
      <t xml:space="preserve"> Enter conservation expenses and land clearing expenses.</t>
    </r>
  </si>
  <si>
    <r>
      <rPr>
        <b/>
        <sz val="10"/>
        <color rgb="FF000000"/>
        <rFont val="Arial"/>
      </rPr>
      <t xml:space="preserve">Column 22 and 23 - </t>
    </r>
    <r>
      <rPr>
        <sz val="10"/>
        <color rgb="FF000000"/>
        <rFont val="Arial"/>
      </rPr>
      <t xml:space="preserve">(See </t>
    </r>
    <r>
      <rPr>
        <b/>
        <sz val="10"/>
        <color rgb="FF000000"/>
        <rFont val="Arial"/>
      </rPr>
      <t>column 14.</t>
    </r>
    <r>
      <rPr>
        <sz val="10"/>
        <color rgb="FF000000"/>
        <rFont val="Arial"/>
      </rPr>
      <t>)</t>
    </r>
  </si>
  <si>
    <r>
      <rPr>
        <b/>
        <sz val="10"/>
        <color rgb="FF000000"/>
        <rFont val="Arial"/>
      </rPr>
      <t>Column 8 -</t>
    </r>
    <r>
      <rPr>
        <sz val="10"/>
        <color rgb="FF000000"/>
        <rFont val="Arial"/>
      </rPr>
      <t xml:space="preserve"> Record any custom work hired such as trucking, combining, silo filling, or planting.</t>
    </r>
  </si>
  <si>
    <r>
      <rPr>
        <b/>
        <sz val="10"/>
        <color rgb="FF000000"/>
        <rFont val="Arial"/>
      </rPr>
      <t xml:space="preserve">Column 24 - </t>
    </r>
    <r>
      <rPr>
        <sz val="10"/>
        <color rgb="FF000000"/>
        <rFont val="Arial"/>
      </rPr>
      <t>Combine all items of livestock expenses in this column. Included are veterinary, medicine, breeding fees, milkhouse supplies,</t>
    </r>
  </si>
  <si>
    <t>registration, and identification chips.</t>
  </si>
  <si>
    <r>
      <rPr>
        <b/>
        <sz val="10"/>
        <color rgb="FF000000"/>
        <rFont val="Arial"/>
      </rPr>
      <t>Column 9 -</t>
    </r>
    <r>
      <rPr>
        <sz val="10"/>
        <color rgb="FF000000"/>
        <rFont val="Arial"/>
      </rPr>
      <t xml:space="preserve"> Enter employee benefit plans (accident and health plans, group-term life insurance, dependent care assistance), plus any amount you </t>
    </r>
  </si>
  <si>
    <t>contributed into retirement plans which qualify for deduction from taxable income for your employees. These expenses will be reported on lines 15</t>
  </si>
  <si>
    <r>
      <rPr>
        <b/>
        <sz val="10"/>
        <color rgb="FF000000"/>
        <rFont val="Arial"/>
      </rPr>
      <t xml:space="preserve">Column 25 </t>
    </r>
    <r>
      <rPr>
        <sz val="10"/>
        <color rgb="FF000000"/>
        <rFont val="Arial"/>
      </rPr>
      <t xml:space="preserve">can be used as a catch-all for expense items not previously categorized. The "Explanation" column can be used to identify the expense </t>
    </r>
  </si>
  <si>
    <t>or 23 of Schedule F, and/or other tax forms.</t>
  </si>
  <si>
    <t xml:space="preserve">item in column 25 or for entering other general notes. (e.g., livestock marketing, crop marketing, drying expense, bees, dues and professional </t>
  </si>
  <si>
    <t>fees, IPM scouting, bin rent, packaging, replacement trees, irrigation energy, grazing fees, expenses from government payments, entertainment</t>
  </si>
  <si>
    <r>
      <rPr>
        <b/>
        <sz val="10"/>
        <color rgb="FF000000"/>
        <rFont val="Arial"/>
      </rPr>
      <t>Column 10 -</t>
    </r>
    <r>
      <rPr>
        <sz val="10"/>
        <color rgb="FF000000"/>
        <rFont val="Arial"/>
      </rPr>
      <t xml:space="preserve"> List all feed purchased, including grain, hay, pellet feed and supplements. Commonly included is the cost of grinding and minerals.</t>
    </r>
  </si>
  <si>
    <t>and gifts, and hedging losses).</t>
  </si>
  <si>
    <t>1. A. I. Farm expenditures. Cash farm expenses. Detail</t>
  </si>
  <si>
    <t>SCHEDULE F PART II ITEMS</t>
  </si>
  <si>
    <t>SCHEDULE F PART II ITEMS (cont.)</t>
  </si>
  <si>
    <t>Feeder</t>
  </si>
  <si>
    <t>Conservation</t>
  </si>
  <si>
    <t>Explanation</t>
  </si>
  <si>
    <t>Quantity unit (e.g., CWT)</t>
  </si>
  <si>
    <t>livestock</t>
  </si>
  <si>
    <t>Insurance</t>
  </si>
  <si>
    <t>Veterinary,</t>
  </si>
  <si>
    <t>bought</t>
  </si>
  <si>
    <t>Car,</t>
  </si>
  <si>
    <t>Custom</t>
  </si>
  <si>
    <t>Employee</t>
  </si>
  <si>
    <t>Feed</t>
  </si>
  <si>
    <t>Fertilizer</t>
  </si>
  <si>
    <t>Freight,</t>
  </si>
  <si>
    <t>Gas, oil,</t>
  </si>
  <si>
    <t>(other than</t>
  </si>
  <si>
    <t>Machine</t>
  </si>
  <si>
    <t>Rent or</t>
  </si>
  <si>
    <t>Repairs,</t>
  </si>
  <si>
    <t>Seeds,</t>
  </si>
  <si>
    <t>breeding,</t>
  </si>
  <si>
    <t>dollar</t>
  </si>
  <si>
    <t>No. or</t>
  </si>
  <si>
    <t>Sch. F Pt.1</t>
  </si>
  <si>
    <t>truck</t>
  </si>
  <si>
    <t>Chemicals</t>
  </si>
  <si>
    <t>hire</t>
  </si>
  <si>
    <t>benefits</t>
  </si>
  <si>
    <t>purchased</t>
  </si>
  <si>
    <t>and lime</t>
  </si>
  <si>
    <t>trucking</t>
  </si>
  <si>
    <t>fuel</t>
  </si>
  <si>
    <t>health)</t>
  </si>
  <si>
    <t>Interest</t>
  </si>
  <si>
    <t>lease</t>
  </si>
  <si>
    <t>maintenance</t>
  </si>
  <si>
    <t>plants</t>
  </si>
  <si>
    <t>Storage</t>
  </si>
  <si>
    <t>Supplies</t>
  </si>
  <si>
    <t>Taxes</t>
  </si>
  <si>
    <t>Utilities</t>
  </si>
  <si>
    <t>medicine</t>
  </si>
  <si>
    <t>Paid to</t>
  </si>
  <si>
    <t>Check</t>
  </si>
  <si>
    <t>amount</t>
  </si>
  <si>
    <t>head</t>
  </si>
  <si>
    <t>Line 1.b</t>
  </si>
  <si>
    <t>Line 10</t>
  </si>
  <si>
    <t>Line 11</t>
  </si>
  <si>
    <t>Line 12</t>
  </si>
  <si>
    <t>Line 13</t>
  </si>
  <si>
    <t>Lines 15, 23</t>
  </si>
  <si>
    <t>Line 16</t>
  </si>
  <si>
    <t>Line 17</t>
  </si>
  <si>
    <t>Line 18</t>
  </si>
  <si>
    <t>Line 19</t>
  </si>
  <si>
    <t>Line 20</t>
  </si>
  <si>
    <t>Line 21</t>
  </si>
  <si>
    <t>Line 24a</t>
  </si>
  <si>
    <t>Line 24b</t>
  </si>
  <si>
    <t>Line 25</t>
  </si>
  <si>
    <t>Line 26</t>
  </si>
  <si>
    <t>Line 27</t>
  </si>
  <si>
    <t>Line 28</t>
  </si>
  <si>
    <t>Line 29</t>
  </si>
  <si>
    <t>Line 30</t>
  </si>
  <si>
    <t>Line 31</t>
  </si>
  <si>
    <t>Line 32</t>
  </si>
  <si>
    <t>Date</t>
  </si>
  <si>
    <t>(vendor)</t>
  </si>
  <si>
    <t>no.</t>
  </si>
  <si>
    <t>TOTALS</t>
  </si>
  <si>
    <t>1. A. II. Farm expenditures. Cash farm expenses. Summary - Part 1</t>
  </si>
  <si>
    <t>Month</t>
  </si>
  <si>
    <t>JANUARY</t>
  </si>
  <si>
    <t>FEBRUARY</t>
  </si>
  <si>
    <t>MARCH</t>
  </si>
  <si>
    <t>1ST QUARTER</t>
  </si>
  <si>
    <t>APRIL</t>
  </si>
  <si>
    <t>MAY</t>
  </si>
  <si>
    <t>JUNE</t>
  </si>
  <si>
    <t>2ND QUARTER</t>
  </si>
  <si>
    <t>JULY</t>
  </si>
  <si>
    <t>AUGUST</t>
  </si>
  <si>
    <t>SEPTEMBER</t>
  </si>
  <si>
    <t>3RD QUARTER</t>
  </si>
  <si>
    <t>OCTOBER</t>
  </si>
  <si>
    <t>NOVEMBER</t>
  </si>
  <si>
    <t>JANUARY-NOVEMBER TOTALS
for Income Tax Management</t>
  </si>
  <si>
    <t>DECEMBER</t>
  </si>
  <si>
    <t>4TH QUARTER
(OCT., NOV., DEC.)</t>
  </si>
  <si>
    <t>TOTAL FOR YEAR</t>
  </si>
  <si>
    <t>1. A. II. Farm expenditures. Cash farm expenses. Summary - Part 2</t>
  </si>
  <si>
    <t>1. B. Farm expenditures. Labor record</t>
  </si>
  <si>
    <t>Hired labor and management can be a major cost item for today's farms. The entire amount of reasonable wages (salary) paid before withholding is a</t>
  </si>
  <si>
    <t>tax-deductible expense for the employer.</t>
  </si>
  <si>
    <t>Total amount</t>
  </si>
  <si>
    <t>Because of the importance and the number of data entries associated with hiring employees, a separate recording location distinct and separate from</t>
  </si>
  <si>
    <t>the other cash farm expenses is provided.</t>
  </si>
  <si>
    <t>The form is designed to have a separate page for each employee.</t>
  </si>
  <si>
    <t>On another hand, for a complete financial analysis of the business, the value of unpaid family labor and management must be accounted for.</t>
  </si>
  <si>
    <t>There is space to enter family or other unpaid labor in Section 1.B.II, Summary. You may also keep records of the hours worked by family on the first</t>
  </si>
  <si>
    <t>two columns of the labor tables and leave the rest blank.</t>
  </si>
  <si>
    <r>
      <rPr>
        <b/>
        <sz val="10"/>
        <color rgb="FF000000"/>
        <rFont val="Arial"/>
      </rPr>
      <t>Column 1</t>
    </r>
    <r>
      <rPr>
        <sz val="10"/>
        <color rgb="FF000000"/>
        <rFont val="Arial"/>
      </rPr>
      <t xml:space="preserve"> is used to reflect the gross dollar amount of the wage (salary) for the specified time period.</t>
    </r>
  </si>
  <si>
    <r>
      <rPr>
        <b/>
        <sz val="10"/>
        <color rgb="FF000000"/>
        <rFont val="Arial"/>
      </rPr>
      <t>Column 2</t>
    </r>
    <r>
      <rPr>
        <sz val="10"/>
        <color rgb="FF000000"/>
        <rFont val="Arial"/>
      </rPr>
      <t xml:space="preserve"> can be used to recognize the elective decision by the employee to contribute part of his/her before-tax wages to his/her retirement, </t>
    </r>
    <r>
      <rPr>
        <sz val="10"/>
        <color rgb="FF000000"/>
        <rFont val="Arial"/>
      </rPr>
      <t>flexible</t>
    </r>
  </si>
  <si>
    <t>spending account (FSA), health saving account (HSA), child care, health, accident or dental insurance and other provisions allowed by the IRS.</t>
  </si>
  <si>
    <r>
      <rPr>
        <b/>
        <sz val="10"/>
        <color rgb="FF000000"/>
        <rFont val="Arial"/>
      </rPr>
      <t>Column 3</t>
    </r>
    <r>
      <rPr>
        <sz val="10"/>
        <color rgb="FF000000"/>
        <rFont val="Arial"/>
      </rPr>
      <t xml:space="preserve"> is the taxable earnings to the employee, which may or may not be different from gross wages, depending on the elective decisions</t>
    </r>
  </si>
  <si>
    <t>recognized in column 2.</t>
  </si>
  <si>
    <r>
      <rPr>
        <b/>
        <sz val="10"/>
        <color rgb="FF000000"/>
        <rFont val="Arial"/>
      </rPr>
      <t>Column 4</t>
    </r>
    <r>
      <rPr>
        <sz val="10"/>
        <color rgb="FF000000"/>
        <rFont val="Arial"/>
      </rPr>
      <t xml:space="preserve"> is used to recognize the withholding for federal income tax.</t>
    </r>
  </si>
  <si>
    <r>
      <rPr>
        <b/>
        <sz val="10"/>
        <color rgb="FF000000"/>
        <rFont val="Arial"/>
      </rPr>
      <t xml:space="preserve">Column 5 </t>
    </r>
    <r>
      <rPr>
        <sz val="10"/>
        <color rgb="FF000000"/>
        <rFont val="Arial"/>
      </rPr>
      <t>is used to record the withholding for the Federal Insurance Contribution Act (FICA); i.e. Social Security and Medicare.</t>
    </r>
  </si>
  <si>
    <t>4TH QUARTER (OCT., NOV., DEC.)</t>
  </si>
  <si>
    <r>
      <rPr>
        <b/>
        <sz val="10"/>
        <color rgb="FF000000"/>
        <rFont val="Arial"/>
      </rPr>
      <t xml:space="preserve">Column 6 </t>
    </r>
    <r>
      <rPr>
        <sz val="10"/>
        <color rgb="FF000000"/>
        <rFont val="Arial"/>
      </rPr>
      <t>is used to record the withholding for state income tax.</t>
    </r>
  </si>
  <si>
    <r>
      <rPr>
        <b/>
        <sz val="10"/>
        <color rgb="FF000000"/>
        <rFont val="Arial"/>
      </rPr>
      <t>Column 7</t>
    </r>
    <r>
      <rPr>
        <sz val="10"/>
        <color rgb="FF000000"/>
        <rFont val="Arial"/>
      </rPr>
      <t xml:space="preserve"> represents the net amount received by the employee. This amount reflects the deductions due to his/her elective contributions plus the</t>
    </r>
  </si>
  <si>
    <t>mandated withholding for income tax and FICA.</t>
  </si>
  <si>
    <t>1. B. I. Farm expenditures. Labor record. Detail</t>
  </si>
  <si>
    <t>Name:</t>
  </si>
  <si>
    <t>Date hired:</t>
  </si>
  <si>
    <t>Address:</t>
  </si>
  <si>
    <t>Social security number:</t>
  </si>
  <si>
    <t>Rate of pay:</t>
  </si>
  <si>
    <t>Withholding</t>
  </si>
  <si>
    <t xml:space="preserve">Employee </t>
  </si>
  <si>
    <t xml:space="preserve">FICA (social </t>
  </si>
  <si>
    <t>Period</t>
  </si>
  <si>
    <t>Gross</t>
  </si>
  <si>
    <t>Contribution</t>
  </si>
  <si>
    <t>Taxable</t>
  </si>
  <si>
    <t>Federal</t>
  </si>
  <si>
    <t xml:space="preserve">security &amp; </t>
  </si>
  <si>
    <t>State</t>
  </si>
  <si>
    <t>Net amount</t>
  </si>
  <si>
    <t>Covered</t>
  </si>
  <si>
    <t>Hours</t>
  </si>
  <si>
    <t>Earnings</t>
  </si>
  <si>
    <t>(FSA, retirement)</t>
  </si>
  <si>
    <t xml:space="preserve">Taxes </t>
  </si>
  <si>
    <t>medicare)</t>
  </si>
  <si>
    <t>Paid</t>
  </si>
  <si>
    <t>Date Paid</t>
  </si>
  <si>
    <t>3 = 1 - 2</t>
  </si>
  <si>
    <t>7 = 3 - (4+5+6)</t>
  </si>
  <si>
    <t>1. B. II. Farm expenditures. Labor record. Summary</t>
  </si>
  <si>
    <t>Number of Hours</t>
  </si>
  <si>
    <t>Unpaid operator</t>
  </si>
  <si>
    <t>Unpaid family and others</t>
  </si>
  <si>
    <t>Employees</t>
  </si>
  <si>
    <t>4TH QUARTER</t>
  </si>
  <si>
    <t>1. C. I. Farm expenditures. Purchases of business property</t>
  </si>
  <si>
    <t>1. C. I. Farm expenditures. Purchases of business property. Detail</t>
  </si>
  <si>
    <t xml:space="preserve">In these tables you should record purchases of dairy, breeding, and working livestock which are held and used in the farm business for </t>
  </si>
  <si>
    <t>Basis</t>
  </si>
  <si>
    <t xml:space="preserve">Basis </t>
  </si>
  <si>
    <t xml:space="preserve">production of income. Do not include market livestock. Additionally, record the purchase of any new or used machinery or equipment, buildings, </t>
  </si>
  <si>
    <t>Cash</t>
  </si>
  <si>
    <t xml:space="preserve">Section </t>
  </si>
  <si>
    <t>Method</t>
  </si>
  <si>
    <t xml:space="preserve">left at </t>
  </si>
  <si>
    <t xml:space="preserve">This </t>
  </si>
  <si>
    <t>Accumulated</t>
  </si>
  <si>
    <t xml:space="preserve">Next </t>
  </si>
  <si>
    <t>land and capital improvements to buildings or the land that were purchased by the farm business for production of income. Improvements include</t>
  </si>
  <si>
    <t>paid</t>
  </si>
  <si>
    <t>Salvage</t>
  </si>
  <si>
    <t xml:space="preserve">Bonus </t>
  </si>
  <si>
    <t>and</t>
  </si>
  <si>
    <t xml:space="preserve">Original </t>
  </si>
  <si>
    <t xml:space="preserve">start of </t>
  </si>
  <si>
    <t xml:space="preserve">year's </t>
  </si>
  <si>
    <t xml:space="preserve">end of </t>
  </si>
  <si>
    <t>depreciation</t>
  </si>
  <si>
    <t xml:space="preserve">drainage tile, fences, irrigation systems and other improvements that have a determinable useful life longer than one year. These should be </t>
  </si>
  <si>
    <t>purch</t>
  </si>
  <si>
    <t>Description</t>
  </si>
  <si>
    <t>price</t>
  </si>
  <si>
    <t>"boot"</t>
  </si>
  <si>
    <t>value</t>
  </si>
  <si>
    <t>expens.</t>
  </si>
  <si>
    <t>depr. %</t>
  </si>
  <si>
    <t>Convention</t>
  </si>
  <si>
    <t>years</t>
  </si>
  <si>
    <t>basis</t>
  </si>
  <si>
    <t>the year</t>
  </si>
  <si>
    <t>depr.</t>
  </si>
  <si>
    <t>taken so far</t>
  </si>
  <si>
    <t>deprec.</t>
  </si>
  <si>
    <t>included here, not as a cash farm expense. Enter land purchases in a separate line from buildings and capital improvements, because since land</t>
  </si>
  <si>
    <t>10=4-5-6</t>
  </si>
  <si>
    <t>13=11-12</t>
  </si>
  <si>
    <t xml:space="preserve">is non-depreciable, some of the columns will not apply, even if they were purcahsed together. You should also record any deductions taken for </t>
  </si>
  <si>
    <t>casualty losses, such as those resulting from fires or storms.</t>
  </si>
  <si>
    <r>
      <rPr>
        <b/>
        <sz val="10"/>
        <color rgb="FF000000"/>
        <rFont val="Arial"/>
      </rPr>
      <t xml:space="preserve">Columns 1 and 2: </t>
    </r>
    <r>
      <rPr>
        <sz val="10"/>
        <color rgb="FF000000"/>
        <rFont val="Arial"/>
      </rPr>
      <t>Record the date of purchase and note if machinery is new or used, and number and type of livestock – dairy, breeding, etc.</t>
    </r>
  </si>
  <si>
    <r>
      <rPr>
        <b/>
        <sz val="10"/>
        <color rgb="FF000000"/>
        <rFont val="Arial"/>
      </rPr>
      <t xml:space="preserve">Columns 3, 4 and 5: </t>
    </r>
    <r>
      <rPr>
        <sz val="10"/>
        <color rgb="FF000000"/>
        <rFont val="Arial"/>
      </rPr>
      <t>Total price is the total value of the item, including any fees and charges associated with the purchase. In column 4, note</t>
    </r>
  </si>
  <si>
    <t>the cash portion. This may be the same as the total or not, if a trade-in was involved. Estimate a salvage value and place it in column 5.</t>
  </si>
  <si>
    <r>
      <rPr>
        <b/>
        <sz val="10"/>
        <rFont val="Arial"/>
      </rPr>
      <t xml:space="preserve">Columns 6 and 7: </t>
    </r>
    <r>
      <rPr>
        <sz val="10"/>
        <rFont val="Arial"/>
      </rPr>
      <t xml:space="preserve">Section 179 and Bonus Depreciation are incentives that allow taxpayers to write off all or part of the cost of qualifying assets </t>
    </r>
  </si>
  <si>
    <t>in the year they are placed in service. Both deductions can be applied to new and used tangible property that was not inherited, gifted, or</t>
  </si>
  <si>
    <t xml:space="preserve">acquired from a related party, and can be combined if desired. Section 179 depreciation is reduced if purchases exceed a threshold, but it allows </t>
  </si>
  <si>
    <t xml:space="preserve">to allocate the deduction among assets according to preference. Bonus depreciation has no annual limit, but it applies to all assets within an </t>
  </si>
  <si>
    <t xml:space="preserve">asset class. Section 179 is limited to the amount of taxable income, whereas bonus depreciation can be used to create a net loss. Note that </t>
  </si>
  <si>
    <t>whenever you sell an asset for more than the cost basis left, you have to pay tax on the depreciation recapture, which is ordinary income.</t>
  </si>
  <si>
    <t>Consult with your accountant or look at last year's tax return to fill in these columns.</t>
  </si>
  <si>
    <r>
      <rPr>
        <b/>
        <sz val="10"/>
        <rFont val="Arial"/>
      </rPr>
      <t xml:space="preserve">Columns 8 and 9: </t>
    </r>
    <r>
      <rPr>
        <sz val="10"/>
        <rFont val="Arial"/>
      </rPr>
      <t>The convention chosen affects the depreciation amount that can be deducted in year 1. It can be Half-year or Mid-quarter.</t>
    </r>
  </si>
  <si>
    <r>
      <rPr>
        <sz val="10"/>
        <color rgb="FF000000"/>
        <rFont val="Arial"/>
      </rPr>
      <t>The annual depreciation expense will be determined by the cost recovery method chosen</t>
    </r>
    <r>
      <rPr>
        <b/>
        <sz val="10"/>
        <color rgb="FF000000"/>
        <rFont val="Arial"/>
      </rPr>
      <t>,</t>
    </r>
    <r>
      <rPr>
        <sz val="10"/>
        <color rgb="FF000000"/>
        <rFont val="Arial"/>
      </rPr>
      <t xml:space="preserve"> including the recovery period in years (</t>
    </r>
    <r>
      <rPr>
        <b/>
        <sz val="10"/>
        <color rgb="FF000000"/>
        <rFont val="Arial"/>
      </rPr>
      <t>column 9</t>
    </r>
    <r>
      <rPr>
        <sz val="10"/>
        <color rgb="FF000000"/>
        <rFont val="Arial"/>
      </rPr>
      <t xml:space="preserve">, see </t>
    </r>
  </si>
  <si>
    <r>
      <rPr>
        <sz val="10"/>
        <color rgb="FF000000"/>
        <rFont val="Arial"/>
      </rPr>
      <t>Table 1. C. II.), and the cost basis for depreciation (</t>
    </r>
    <r>
      <rPr>
        <b/>
        <sz val="10"/>
        <color rgb="FF000000"/>
        <rFont val="Arial"/>
      </rPr>
      <t>column 10</t>
    </r>
    <r>
      <rPr>
        <sz val="10"/>
        <color rgb="FF000000"/>
        <rFont val="Arial"/>
      </rPr>
      <t xml:space="preserve">). The most common depreciation methods are the Modified Accelerated Cost </t>
    </r>
  </si>
  <si>
    <t xml:space="preserve">Recovery System (MACRS), 150% declining balance (see Table 1. C. II.) and the straight-line. Other methods are the Alternative Depreciation </t>
  </si>
  <si>
    <t>System (ADS), the Special Depreciation Allowance and "Sum of the Years' Digits". The sum of years' digits method is accelerated depreciation.</t>
  </si>
  <si>
    <r>
      <rPr>
        <b/>
        <sz val="10"/>
        <rFont val="Arial"/>
      </rPr>
      <t xml:space="preserve">Column 10: </t>
    </r>
    <r>
      <rPr>
        <sz val="10"/>
        <color rgb="FF000000"/>
        <rFont val="Arial"/>
      </rPr>
      <t>The original basis is calculated as column 4 minus column 5 minus column 6.</t>
    </r>
  </si>
  <si>
    <r>
      <rPr>
        <b/>
        <sz val="10"/>
        <rFont val="Arial"/>
      </rPr>
      <t>Columns 11 through 15:</t>
    </r>
    <r>
      <rPr>
        <sz val="10"/>
        <color rgb="FF000000"/>
        <rFont val="Arial"/>
      </rPr>
      <t xml:space="preserve"> Create a new line for each item every year, and update these columns. The cost left at the beginning of the year</t>
    </r>
  </si>
  <si>
    <r>
      <t>(</t>
    </r>
    <r>
      <rPr>
        <b/>
        <sz val="10"/>
        <rFont val="Arial"/>
      </rPr>
      <t>column 11</t>
    </r>
    <r>
      <rPr>
        <sz val="10"/>
        <color rgb="FF000000"/>
        <rFont val="Arial"/>
      </rPr>
      <t>) is equal to the original cost basis (</t>
    </r>
    <r>
      <rPr>
        <b/>
        <sz val="10"/>
        <rFont val="Arial"/>
      </rPr>
      <t>column 10</t>
    </r>
    <r>
      <rPr>
        <sz val="10"/>
        <color rgb="FF000000"/>
        <rFont val="Arial"/>
      </rPr>
      <t>) in the year of purchase. In successive years it is equal to the cost left at the end of</t>
    </r>
  </si>
  <si>
    <t>the previous year. This year's depreciation is a calculation that has to be made separately, and your tax preparer will probably do that for you.</t>
  </si>
  <si>
    <r>
      <t xml:space="preserve">Same applies to </t>
    </r>
    <r>
      <rPr>
        <b/>
        <sz val="10"/>
        <rFont val="Arial"/>
      </rPr>
      <t>column 15</t>
    </r>
    <r>
      <rPr>
        <sz val="10"/>
        <color rgb="FF000000"/>
        <rFont val="Arial"/>
      </rPr>
      <t xml:space="preserve">, estimated depreciation to be taken next year. </t>
    </r>
    <r>
      <rPr>
        <b/>
        <sz val="10"/>
        <rFont val="Arial"/>
      </rPr>
      <t>Column 14</t>
    </r>
    <r>
      <rPr>
        <sz val="10"/>
        <color rgb="FF000000"/>
        <rFont val="Arial"/>
      </rPr>
      <t xml:space="preserve"> can be kept by adding all years' depreciation for an item.</t>
    </r>
  </si>
  <si>
    <t>1. C. II. Farm expenditures. Purchases of business property. Farm property recovery periods</t>
  </si>
  <si>
    <t>1. C. II. Farm expenditures. Purchases of business property. Farm property recovery periods (cont'd)</t>
  </si>
  <si>
    <t>RECOVERY PERIOD IN YEARS FOR:</t>
  </si>
  <si>
    <t>GDS - general</t>
  </si>
  <si>
    <t>ADS - alternative</t>
  </si>
  <si>
    <t>ASSETS</t>
  </si>
  <si>
    <t>depreciation system</t>
  </si>
  <si>
    <t>ASSETS (cont'd.)</t>
  </si>
  <si>
    <t>Agricultural structures (single-purpose)</t>
  </si>
  <si>
    <t>Office equipment (not calculators, copiers or typewriters)</t>
  </si>
  <si>
    <t>Airplanes (including helicopters) (1)</t>
  </si>
  <si>
    <t>Office furniture or fixtures</t>
  </si>
  <si>
    <t>Automobiles</t>
  </si>
  <si>
    <t>Residential rental property</t>
  </si>
  <si>
    <t>Calculators and copiers</t>
  </si>
  <si>
    <t>Cattle (dairy or breeding)</t>
  </si>
  <si>
    <t>Tractor units (over-the-road)</t>
  </si>
  <si>
    <t>Communication equipment (2)</t>
  </si>
  <si>
    <t>Trees or vines bearing fruit or nuts</t>
  </si>
  <si>
    <t>Computers and peripheral equipment</t>
  </si>
  <si>
    <t>Truck (heavy duty, unloaded weight 13,000 lbs or more)</t>
  </si>
  <si>
    <t>Cotton ginning assets</t>
  </si>
  <si>
    <t>Truck (weight less than 13,000 lbs)</t>
  </si>
  <si>
    <t>Typewriter</t>
  </si>
  <si>
    <t>Drainage facilities</t>
  </si>
  <si>
    <t>Farm buildings (3)</t>
  </si>
  <si>
    <t>(1) Not including airplanes used in commercial or contract carrying of passengers.</t>
  </si>
  <si>
    <t>Farm machinery and equipment</t>
  </si>
  <si>
    <t>5 if new, 7 if used</t>
  </si>
  <si>
    <t>(2) Not including communication equipment listed in other classes.</t>
  </si>
  <si>
    <t>Fences (agricultural)</t>
  </si>
  <si>
    <t>(3) Not including single purpose agricultural or horticultural structures.</t>
  </si>
  <si>
    <t>(4) Used by logging and sawmill operators for cutting up timber.</t>
  </si>
  <si>
    <t>Goats and sheep (breeding)</t>
  </si>
  <si>
    <t>(5) For property placed in service before May 13th 1993 the recovery period is 31.5 years.</t>
  </si>
  <si>
    <t>Grain bin</t>
  </si>
  <si>
    <t>Hogs (breeding)</t>
  </si>
  <si>
    <t>1. C. II. Farm expenditures. Purchases of business property. 150% Declining Balance (DB) method</t>
  </si>
  <si>
    <t>Horses (age when placed in service)</t>
  </si>
  <si>
    <t>Breeding and working (12 years or less)</t>
  </si>
  <si>
    <t>3-year</t>
  </si>
  <si>
    <t>5-year</t>
  </si>
  <si>
    <t>7-year</t>
  </si>
  <si>
    <t>20-year</t>
  </si>
  <si>
    <t>Breeding and working (more than 12 years)</t>
  </si>
  <si>
    <t>25.0%</t>
  </si>
  <si>
    <t>15.0%</t>
  </si>
  <si>
    <t>10.71%</t>
  </si>
  <si>
    <t>3.75%</t>
  </si>
  <si>
    <t>Racing horses (more than 2 years)</t>
  </si>
  <si>
    <t>Horticultural structures (single purpose)</t>
  </si>
  <si>
    <t>Logging machinery and equipment (4)</t>
  </si>
  <si>
    <t>Non residential real property</t>
  </si>
  <si>
    <t>39 (5)</t>
  </si>
  <si>
    <t>1. D. Farm expenditures. Loan transactions</t>
  </si>
  <si>
    <t>1. D. I. Farm expenditures. Loan transactions. Short-term Loans</t>
  </si>
  <si>
    <t>Beginning</t>
  </si>
  <si>
    <t>Payments</t>
  </si>
  <si>
    <t>Ending</t>
  </si>
  <si>
    <t>Making payments on farm debt obligations is a cash expenditure. A debt service payment most often consists of both a debt reduction (the</t>
  </si>
  <si>
    <t>Principal</t>
  </si>
  <si>
    <t>Additional</t>
  </si>
  <si>
    <t xml:space="preserve">Principal </t>
  </si>
  <si>
    <t>principal payment) and an interest expense.</t>
  </si>
  <si>
    <t>Owed</t>
  </si>
  <si>
    <t xml:space="preserve">Borrowing
</t>
  </si>
  <si>
    <t>Payment</t>
  </si>
  <si>
    <t xml:space="preserve">The principal portion of the debt service payment is an expenditure of funds but is not a tax-deductible expense and therefore is not included on </t>
  </si>
  <si>
    <t>Creditor</t>
  </si>
  <si>
    <t>5 = 3 + 4</t>
  </si>
  <si>
    <t>6 = 1 + 2 - 3</t>
  </si>
  <si>
    <t>Section 1.A., but is important for business analysis purposes.</t>
  </si>
  <si>
    <t>The interest portion of the debt service payment is a tax-deductible expense and therefore it is included as a column on Section 1.A.</t>
  </si>
  <si>
    <t>For these important distinctions, it is necessary that farm records provide an accurate accounting of these expenditures.</t>
  </si>
  <si>
    <t>These loan transaction forms provide space to keep track of debt service payments. Use the first one for short-term, operating, current or annual</t>
  </si>
  <si>
    <t>loans, the second one for intermediate loans, and the third one for long term loans.</t>
  </si>
  <si>
    <t>Intermediate loans are debts against intermediate assets - machinery, breeding livestock and buildings when due within 7 or 10 years.</t>
  </si>
  <si>
    <t xml:space="preserve">Long-term loans are liabilities against long term assets. This will usually include loans, land contracts or mortgages for the purchase of land, </t>
  </si>
  <si>
    <t>buildings, and other permanent land improvements. These typically are set up with 10 or more years to repay.</t>
  </si>
  <si>
    <t>After specifying the date of transaction, creditor and description on the first three columns:</t>
  </si>
  <si>
    <r>
      <rPr>
        <b/>
        <sz val="10"/>
        <color rgb="FF000000"/>
        <rFont val="Arial"/>
      </rPr>
      <t>Column 1</t>
    </r>
    <r>
      <rPr>
        <sz val="10"/>
        <color rgb="FF000000"/>
        <rFont val="Arial"/>
      </rPr>
      <t xml:space="preserve"> is used to record the beginning principal owed.</t>
    </r>
  </si>
  <si>
    <r>
      <rPr>
        <b/>
        <sz val="10"/>
        <color rgb="FF000000"/>
        <rFont val="Arial"/>
      </rPr>
      <t xml:space="preserve">Column 2 </t>
    </r>
    <r>
      <rPr>
        <sz val="10"/>
        <color rgb="FF000000"/>
        <rFont val="Arial"/>
      </rPr>
      <t>can be used to recognize an additional borrowing from this credit source.</t>
    </r>
  </si>
  <si>
    <r>
      <rPr>
        <b/>
        <sz val="10"/>
        <color rgb="FF000000"/>
        <rFont val="Arial"/>
      </rPr>
      <t>Column 3</t>
    </r>
    <r>
      <rPr>
        <sz val="10"/>
        <color rgb="FF000000"/>
        <rFont val="Arial"/>
      </rPr>
      <t xml:space="preserve"> represents the principal portion of the debt service payment.</t>
    </r>
  </si>
  <si>
    <r>
      <rPr>
        <b/>
        <sz val="10"/>
        <rFont val="Arial"/>
      </rPr>
      <t>Column 4</t>
    </r>
    <r>
      <rPr>
        <sz val="10"/>
        <rFont val="Arial"/>
      </rPr>
      <t xml:space="preserve"> is the interest portion of the debt service payment. Interest totals from this section can be carried to the "Annual Summary of</t>
    </r>
  </si>
  <si>
    <t>Farm Expenses", column 15, and/or entered on Schedule F, line 23a for mortgage interest and line 23b for other interest on farm business debt.</t>
  </si>
  <si>
    <r>
      <rPr>
        <b/>
        <sz val="10"/>
        <color rgb="FF000000"/>
        <rFont val="Arial"/>
      </rPr>
      <t>Column 5</t>
    </r>
    <r>
      <rPr>
        <sz val="10"/>
        <color rgb="FF000000"/>
        <rFont val="Arial"/>
      </rPr>
      <t xml:space="preserve"> is used to record the total debt service payment.</t>
    </r>
  </si>
  <si>
    <r>
      <rPr>
        <b/>
        <sz val="10"/>
        <color rgb="FF000000"/>
        <rFont val="Arial"/>
      </rPr>
      <t>Column 6</t>
    </r>
    <r>
      <rPr>
        <sz val="10"/>
        <color rgb="FF000000"/>
        <rFont val="Arial"/>
      </rPr>
      <t xml:space="preserve"> provides the opportunity to determine the ending principal balance owed. This amount will eventually need to be reconciled with the </t>
    </r>
  </si>
  <si>
    <t>statement provided by your creditor.</t>
  </si>
  <si>
    <t>1. D. II. Farm expenditures. Loan transactions. Intermediate-term Loans</t>
  </si>
  <si>
    <t>1. D. III. Farm expenditures. Loan transactions. Long-term Loans</t>
  </si>
  <si>
    <t xml:space="preserve"> 2. A. Farm income. Cash farm receipts</t>
  </si>
  <si>
    <t>Farm income can be placed into two categories - ordinary income and capital gains.</t>
  </si>
  <si>
    <r>
      <rPr>
        <b/>
        <sz val="10"/>
        <color rgb="FF000000"/>
        <rFont val="Arial"/>
      </rPr>
      <t>Column 5</t>
    </r>
    <r>
      <rPr>
        <sz val="10"/>
        <color rgb="FF000000"/>
        <rFont val="Arial"/>
      </rPr>
      <t xml:space="preserve"> is for the sale of livestock that was raised to be fed out and sold. Include raised slaughter livestock (cattle, hogs and lambs). Line 2 of </t>
    </r>
  </si>
  <si>
    <r>
      <rPr>
        <sz val="10"/>
        <color rgb="FF000000"/>
        <rFont val="Arial"/>
      </rPr>
      <t xml:space="preserve">Ordinary income </t>
    </r>
    <r>
      <rPr>
        <sz val="10"/>
        <color rgb="FF000000"/>
        <rFont val="Arial"/>
      </rPr>
      <t xml:space="preserve">originates from sales of products produced and services rendered. Examples of ordinary income are grain sales, livestock </t>
    </r>
  </si>
  <si>
    <t>Schedule F will include this income plus that from the sale of other crops or livestock products raised at the farm (see columns 13 - 17).</t>
  </si>
  <si>
    <t xml:space="preserve">products such as milk, and feeder or market livestock sold. Ordinary farm income is reported to the IRS for income tax filing purposes on </t>
  </si>
  <si>
    <t>Schedule F. Line numbers are specified under column headings for your convenience. To learn more about farm taxes see the IRS "Farmers' Tax 
Guide".</t>
  </si>
  <si>
    <r>
      <rPr>
        <b/>
        <sz val="10"/>
        <rFont val="Arial"/>
      </rPr>
      <t>Column 6</t>
    </r>
    <r>
      <rPr>
        <sz val="10"/>
        <color rgb="FF000000"/>
        <rFont val="Arial"/>
      </rPr>
      <t xml:space="preserve">  is for patronage dividends and refunds which result from the operation of the business.</t>
    </r>
  </si>
  <si>
    <t>Guide".</t>
  </si>
  <si>
    <t xml:space="preserve">On another hand the sale of capital items such as dairy, breeding and work stock, machinery, tile and buildings affect depreciation and capital </t>
  </si>
  <si>
    <r>
      <rPr>
        <b/>
        <sz val="10"/>
        <rFont val="Arial"/>
      </rPr>
      <t>Column 7</t>
    </r>
    <r>
      <rPr>
        <sz val="10"/>
        <color rgb="FF000000"/>
        <rFont val="Arial"/>
      </rPr>
      <t xml:space="preserve">  is for government payments for production flexibility contracts and agricultural conservation practices, e.g., SP-53, PA 116 and</t>
    </r>
  </si>
  <si>
    <t>gains tax calculations and therefore must be handled separately, see Secion 2.B.</t>
  </si>
  <si>
    <t>Homestead Credit.</t>
  </si>
  <si>
    <r>
      <rPr>
        <b/>
        <sz val="10"/>
        <color rgb="FF000000"/>
        <rFont val="Arial"/>
      </rPr>
      <t>Column 8</t>
    </r>
    <r>
      <rPr>
        <sz val="10"/>
        <color rgb="FF000000"/>
        <rFont val="Arial"/>
      </rPr>
      <t xml:space="preserve"> is for Commodity Credit Corporation grain loans that are claimed as income when received. Although generally loans received should not</t>
    </r>
  </si>
  <si>
    <t>be reported as income, if you pledge part or all of your production to secure a CCC loan, you can treat the loan as if it were a sale of the crop and</t>
  </si>
  <si>
    <t>report the loan proceeds as income in the year you receive them.</t>
  </si>
  <si>
    <r>
      <rPr>
        <b/>
        <sz val="10"/>
        <color rgb="FF000000"/>
        <rFont val="Arial"/>
      </rPr>
      <t xml:space="preserve">Column 1 </t>
    </r>
    <r>
      <rPr>
        <sz val="10"/>
        <color rgb="FF000000"/>
        <rFont val="Arial"/>
      </rPr>
      <t xml:space="preserve">is to be used for recording dollar amounts in journal fashion. The total of column 1 can be used as a cross-check of the totals of all </t>
    </r>
  </si>
  <si>
    <t xml:space="preserve">other columns to guard against posting errors. Also, it can be used for initial recording during rush periods and the figures posted to the proper </t>
  </si>
  <si>
    <r>
      <rPr>
        <b/>
        <sz val="10"/>
        <color rgb="FF000000"/>
        <rFont val="Arial"/>
      </rPr>
      <t xml:space="preserve">Column 9 </t>
    </r>
    <r>
      <rPr>
        <sz val="10"/>
        <color rgb="FF000000"/>
        <rFont val="Arial"/>
      </rPr>
      <t xml:space="preserve">is for crop insurance indemnity payments received. If on cash method of accounting, you may elect to report crop insurance payments in </t>
    </r>
  </si>
  <si>
    <t>itemized column when more time is available. Space is provided on Section 2.A.3 to record monthly dollar totals for each kind of income.</t>
  </si>
  <si>
    <t>the year following indemnity payment if the damaged crops would normally be converted to income in that year.</t>
  </si>
  <si>
    <r>
      <rPr>
        <b/>
        <sz val="10"/>
        <color rgb="FF000000"/>
        <rFont val="Arial"/>
      </rPr>
      <t xml:space="preserve">Columns 2 and 3 </t>
    </r>
    <r>
      <rPr>
        <sz val="10"/>
        <color rgb="FF000000"/>
        <rFont val="Arial"/>
      </rPr>
      <t xml:space="preserve">are quantities such as number sold and weight. These are necessary for business analysis and planning. Space is provided </t>
    </r>
  </si>
  <si>
    <r>
      <rPr>
        <b/>
        <sz val="10"/>
        <color rgb="FF000000"/>
        <rFont val="Arial"/>
      </rPr>
      <t xml:space="preserve">Column 10 </t>
    </r>
    <r>
      <rPr>
        <sz val="10"/>
        <color rgb="FF000000"/>
        <rFont val="Arial"/>
      </rPr>
      <t>is for custom income received.</t>
    </r>
  </si>
  <si>
    <t>on Section 2.A.3 to record monthly totals of quantities for each kind of income.</t>
  </si>
  <si>
    <r>
      <rPr>
        <b/>
        <sz val="10"/>
        <color rgb="FF000000"/>
        <rFont val="Arial"/>
      </rPr>
      <t>Column 11</t>
    </r>
    <r>
      <rPr>
        <sz val="10"/>
        <color rgb="FF000000"/>
        <rFont val="Arial"/>
      </rPr>
      <t xml:space="preserve"> is provided for the sale of maple products, Christmas trees, pulpwood, and timber. Under special conditions, timber can be a Form 4797</t>
    </r>
  </si>
  <si>
    <t xml:space="preserve">Many items of income are erroneousy reported on Schedule F which should be reported on a Schedule B, C, or D and totaled on the individual's </t>
  </si>
  <si>
    <t>item. See the Farmers' Tax Guide for details.</t>
  </si>
  <si>
    <t xml:space="preserve">Form 1040. For a more complete discussion, get a copy of the "Farmers' Tax Guide" from your county agricultural agent or the Internal Revenue </t>
  </si>
  <si>
    <t>Service.</t>
  </si>
  <si>
    <r>
      <rPr>
        <b/>
        <sz val="10"/>
        <color rgb="FF000000"/>
        <rFont val="Arial"/>
      </rPr>
      <t>Columns 13 - 17</t>
    </r>
    <r>
      <rPr>
        <sz val="10"/>
        <color rgb="FF000000"/>
        <rFont val="Arial"/>
      </rPr>
      <t xml:space="preserve"> are for income from the sale of crops and livestock products not reported in columns 4 or 5. Be sure to place headings in the same </t>
    </r>
  </si>
  <si>
    <t xml:space="preserve">order on each page to avoid confusion. Examples include: Corn, Soybeans, Wheat, Apples, Grapes, Sweet Cherries, Tart Cherries, Peaches, Plums, </t>
  </si>
  <si>
    <t>An animal raised or purchased with the objective to be sold (market livestock) means the animal is not intended to become breeding or milking</t>
  </si>
  <si>
    <t xml:space="preserve">Pears, Strawberries, Raspberries, Blueberries, Asparagus, Vegetables, Livestock products such as milk, or any other income sources relevant to </t>
  </si>
  <si>
    <t>livestock. Income from these sales is typically reported on Schedule F, together with other raised or resold farm products.</t>
  </si>
  <si>
    <t xml:space="preserve">your operation. Use separate columns for Fresh, Processed, For Juice, etc. Sales of produce, grains, and other products you raised go on Line 2 of </t>
  </si>
  <si>
    <t>Schedule F.</t>
  </si>
  <si>
    <t>On the other hand, the income from the sale of livestock bought or raised for breeding, draft or milking purposes is not reported on Schedule F.</t>
  </si>
  <si>
    <t xml:space="preserve">Instead, it is usually reported on Form 4797. It may be taxed at lower rates, and is not subject to self-employment tax. Please make sure to not </t>
  </si>
  <si>
    <r>
      <rPr>
        <b/>
        <sz val="10"/>
        <color rgb="FF000000"/>
        <rFont val="Arial"/>
      </rPr>
      <t>Column 12</t>
    </r>
    <r>
      <rPr>
        <sz val="10"/>
        <color rgb="FF000000"/>
        <rFont val="Arial"/>
      </rPr>
      <t xml:space="preserve"> is for any miscellaneous income not reported elsewhere. Other income items can be CCC market loan gains, LDP/CRP or Government </t>
    </r>
  </si>
  <si>
    <t>include those sales on this table. They should be recorded on the "Sales of business property" tables in Section 2.B.</t>
  </si>
  <si>
    <t xml:space="preserve">Crop, Livestock and Conservation Program payments, Contract livestock income, Other types of insurance income, Real estate tax refunds, etc.  </t>
  </si>
  <si>
    <t>You should also include gains from hedging accounts here.</t>
  </si>
  <si>
    <r>
      <rPr>
        <b/>
        <sz val="10"/>
        <color rgb="FF000000"/>
        <rFont val="Arial"/>
      </rPr>
      <t>Column 4</t>
    </r>
    <r>
      <rPr>
        <sz val="10"/>
        <color rgb="FF000000"/>
        <rFont val="Arial"/>
      </rPr>
      <t xml:space="preserve"> is for the sale of livestock that was purchased to be fed out and resold. This column can also be used for other resale items.</t>
    </r>
  </si>
  <si>
    <t>2. A. I. Farm income. Cash farm receipts. Detail</t>
  </si>
  <si>
    <t>SCHEDULE F PART I ITEMS</t>
  </si>
  <si>
    <t>SCHEDULE F PART I ITEMS (cont)</t>
  </si>
  <si>
    <t>Item description</t>
  </si>
  <si>
    <t>Buyer</t>
  </si>
  <si>
    <t>Purchased feeder livestock sold, Line 1a</t>
  </si>
  <si>
    <t>Raised livestock sold         Line 2</t>
  </si>
  <si>
    <t>Patronage dividends and refunds Line 3a</t>
  </si>
  <si>
    <t>Agricultural program payments Line 4a</t>
  </si>
  <si>
    <t>CCC loans as income Line 5a</t>
  </si>
  <si>
    <t>Crop insurance proceeds Line 6</t>
  </si>
  <si>
    <t>Custom machine work          Line 7</t>
  </si>
  <si>
    <t>Forest products
See guide</t>
  </si>
  <si>
    <t>Write in these columns other headings specific to your business</t>
  </si>
  <si>
    <t>Quantity</t>
  </si>
  <si>
    <t>No. or head</t>
  </si>
  <si>
    <t>measure</t>
  </si>
  <si>
    <t>(e.g., cwt, bu)</t>
  </si>
  <si>
    <t>Line 8</t>
  </si>
  <si>
    <t>2. A. II. Farm income. Cash farm receipts. Summary - Part 1</t>
  </si>
  <si>
    <t>2. A. II. Farm income. Cash farm receipts. Summary - Part 2</t>
  </si>
  <si>
    <t>2. B. Farm income. Sales of business property</t>
  </si>
  <si>
    <r>
      <t xml:space="preserve">Farm income can be placed into two categories - </t>
    </r>
    <r>
      <rPr>
        <b/>
        <sz val="10"/>
        <rFont val="Arial"/>
      </rPr>
      <t>ordinary income and capital gains</t>
    </r>
    <r>
      <rPr>
        <sz val="10"/>
        <color rgb="FF000000"/>
        <rFont val="Arial"/>
      </rPr>
      <t>.</t>
    </r>
  </si>
  <si>
    <r>
      <rPr>
        <b/>
        <sz val="10"/>
        <rFont val="Arial"/>
      </rPr>
      <t>Capital gains</t>
    </r>
    <r>
      <rPr>
        <sz val="10"/>
        <color rgb="FF000000"/>
        <rFont val="Arial"/>
      </rPr>
      <t xml:space="preserve"> income is generated from the sale of capital assets; e.g. cull, breeding or milking livestock, machinery and equipment (including </t>
    </r>
  </si>
  <si>
    <t>trade-ins), land, buildings, and improvements to buildings or land. When capital assets are sold, the difference between its basis and the sale price is</t>
  </si>
  <si>
    <t>the capital gain (or loss). The basis is the original purchase price, plus improvements made, minus depreciation taken and casualty losses.</t>
  </si>
  <si>
    <t>Land generates capital gains when sold, although is a non-depreciable capital item.</t>
  </si>
  <si>
    <t xml:space="preserve">If a breeding, milking, cull or draft animal was raised and the costs of raising it were deducted on Schedule F, its basis is zero. </t>
  </si>
  <si>
    <t>Capital gains income is reported for income tax purposes on IRS Form 4797 and is not earned income for self-employment Social Security purposes,</t>
  </si>
  <si>
    <t>so it must be kept separate from ordinary income.</t>
  </si>
  <si>
    <t xml:space="preserve">The length of time the asset was held on the farm determines whether the sale will qualify as a short or long-term capital gain. Generally, the holding </t>
  </si>
  <si>
    <t>period is 24 months for cattle and horses, and 12 months for other assets, including other livestock. Long term capital gains tax rates are significantly</t>
  </si>
  <si>
    <t>lower. Short term caoital gains and the depreciation "recapture" portion of the sale are generally taxed as ordinary income.</t>
  </si>
  <si>
    <r>
      <rPr>
        <b/>
        <sz val="10"/>
        <color rgb="FF000000"/>
        <rFont val="Arial"/>
      </rPr>
      <t>Columns 1, 2 and 3</t>
    </r>
    <r>
      <rPr>
        <sz val="10"/>
        <color rgb="FF000000"/>
        <rFont val="Arial"/>
      </rPr>
      <t xml:space="preserve"> are used to identify the capital asset sold and the relevant dates of purchase and sale. Capital livestock sales should be split </t>
    </r>
  </si>
  <si>
    <t>between breeding/milking and cull, and it should be noted whether they were raised or purchased.</t>
  </si>
  <si>
    <r>
      <rPr>
        <b/>
        <sz val="10"/>
        <color rgb="FF000000"/>
        <rFont val="Arial"/>
      </rPr>
      <t xml:space="preserve">Column 4 </t>
    </r>
    <r>
      <rPr>
        <sz val="10"/>
        <color rgb="FF000000"/>
        <rFont val="Arial"/>
      </rPr>
      <t>is used to record the sales price, whether cash was received or value recognized in a trade-in.</t>
    </r>
  </si>
  <si>
    <r>
      <rPr>
        <b/>
        <sz val="10"/>
        <color rgb="FF000000"/>
        <rFont val="Arial"/>
      </rPr>
      <t xml:space="preserve">Column 5 </t>
    </r>
    <r>
      <rPr>
        <sz val="10"/>
        <color rgb="FF000000"/>
        <rFont val="Arial"/>
      </rPr>
      <t xml:space="preserve">is for the remaining basis left of the capital asset sold, from Section 1. C. I. This amount will be subtracted from the sales price in </t>
    </r>
  </si>
  <si>
    <t>determining capital gains or losses.</t>
  </si>
  <si>
    <r>
      <rPr>
        <b/>
        <sz val="10"/>
        <color rgb="FF000000"/>
        <rFont val="Arial"/>
      </rPr>
      <t>Column 6</t>
    </r>
    <r>
      <rPr>
        <sz val="10"/>
        <color rgb="FF000000"/>
        <rFont val="Arial"/>
      </rPr>
      <t xml:space="preserve"> is the difference between the sales price and the remaining basis.</t>
    </r>
  </si>
  <si>
    <t>sold</t>
  </si>
  <si>
    <t>acquired</t>
  </si>
  <si>
    <t>Sales price</t>
  </si>
  <si>
    <t>Remaining basis</t>
  </si>
  <si>
    <t>Gain or loss</t>
  </si>
  <si>
    <t>6 = (4 - 5)</t>
  </si>
  <si>
    <t>3. B. Personal deductions and adjustments to income. Adjustments to income</t>
  </si>
  <si>
    <t>DATE</t>
  </si>
  <si>
    <t>ITEM</t>
  </si>
  <si>
    <t>TOTAL AMOUNT</t>
  </si>
  <si>
    <t>Educator expenses</t>
  </si>
  <si>
    <t>Self-employed health insurance deduction</t>
  </si>
  <si>
    <t xml:space="preserve">In these tables you may keep track of personal expenses that you will be able to use as deductions and adjustments to your income when filing </t>
  </si>
  <si>
    <t>or estimating your income tax. You may sum these expenses and enter them in their corresponding schedule, namely Schedule 1 and Schedule</t>
  </si>
  <si>
    <t>A. Samples of these schedules are presented on Section 6, Other taxes.</t>
  </si>
  <si>
    <t xml:space="preserve">Expenses of reservists, performing artists, </t>
  </si>
  <si>
    <t>3. A. Personal deductions and adjustments to income. Itemized deductions</t>
  </si>
  <si>
    <t>and fee-basis government officials</t>
  </si>
  <si>
    <t>Penalty on early withdrawal of savings</t>
  </si>
  <si>
    <t>Medical and dental</t>
  </si>
  <si>
    <t>Interest (Personal Share on mortgages and investments)</t>
  </si>
  <si>
    <t>Medical insurance</t>
  </si>
  <si>
    <t>Home</t>
  </si>
  <si>
    <t>Doctors (list)</t>
  </si>
  <si>
    <t>Health savings account deductions</t>
  </si>
  <si>
    <t>Alimony paid</t>
  </si>
  <si>
    <t>Moving expenses for members of the Armed Forces</t>
  </si>
  <si>
    <t>Hospital</t>
  </si>
  <si>
    <t>Gifts to charity</t>
  </si>
  <si>
    <t>IRA deduction</t>
  </si>
  <si>
    <t>Church</t>
  </si>
  <si>
    <t>Medicine and drugs</t>
  </si>
  <si>
    <t>Deductible part of self-employment tax</t>
  </si>
  <si>
    <t>Student loan interest deduction</t>
  </si>
  <si>
    <t>Casualty and theft losses</t>
  </si>
  <si>
    <t>Taxes paid</t>
  </si>
  <si>
    <t>Self-employed SEP, SIMPLE, and qualified plans.</t>
  </si>
  <si>
    <t>Residence</t>
  </si>
  <si>
    <t>To find out more about which retirement plans are deductible or</t>
  </si>
  <si>
    <t xml:space="preserve">qualify as an adjustment to income see publication 560 "Retirement </t>
  </si>
  <si>
    <r>
      <rPr>
        <sz val="8"/>
        <rFont val="Arial"/>
      </rPr>
      <t xml:space="preserve">Plans for Small Businesses" at </t>
    </r>
    <r>
      <rPr>
        <sz val="8"/>
        <color rgb="FF000000"/>
        <rFont val="Arial"/>
      </rPr>
      <t>irs.gov/pub/irs-pdf/p560.pdf</t>
    </r>
  </si>
  <si>
    <t>Tuition and fees</t>
  </si>
  <si>
    <t>Miscellaneous deductions</t>
  </si>
  <si>
    <t>State income</t>
  </si>
  <si>
    <t>4. A. Detailed cash flow statement</t>
  </si>
  <si>
    <t>EA</t>
  </si>
  <si>
    <t>1st Quarter</t>
  </si>
  <si>
    <t>2nd Quarter</t>
  </si>
  <si>
    <t>3rd Quarter</t>
  </si>
  <si>
    <t>4th Quarter</t>
  </si>
  <si>
    <t>OPERATING INCOME</t>
  </si>
  <si>
    <t xml:space="preserve">This form provides space to summarize your income and expenses, both personal and for the farm. It asks about operating, day-to-day items, </t>
  </si>
  <si>
    <t>Sales of Purchased Livestock and Other Resale Items</t>
  </si>
  <si>
    <t xml:space="preserve">about capital, longer term items, and about loans. </t>
  </si>
  <si>
    <t>Raised Market Livestock and Crop Sales</t>
  </si>
  <si>
    <t>Cooperative Distributions</t>
  </si>
  <si>
    <t xml:space="preserve">The first table is for operating income. The next two tables are for operating expenses. These are broken down into two pages to provide you with </t>
  </si>
  <si>
    <t>Agricultural Program Payments</t>
  </si>
  <si>
    <t xml:space="preserve">enough space. </t>
  </si>
  <si>
    <t>CCC Loans as Income</t>
  </si>
  <si>
    <t>Crop Insurance Proceeds</t>
  </si>
  <si>
    <t xml:space="preserve">The next table has three sections. The first section, "Investing Activities" is for farm capital purchases and sales. The second section, "Non-Farm </t>
  </si>
  <si>
    <t>Custom Machine Work</t>
  </si>
  <si>
    <t xml:space="preserve">Income and Expenses", is for personal income and expenses, including, again, cash, day-to-day transactions and capital, long-term items. </t>
  </si>
  <si>
    <t>Forest Products</t>
  </si>
  <si>
    <t>The third section of this table, "Financing Activities", is for loans, both personal and for the farm.</t>
  </si>
  <si>
    <t>Hedging Accounts Withdrawals</t>
  </si>
  <si>
    <t>Other Income</t>
  </si>
  <si>
    <t xml:space="preserve">The last table, "Cash Flow Summary", pulls information from all of the above and requires you to provide beginning and ending cash balances to </t>
  </si>
  <si>
    <t>LDP payments</t>
  </si>
  <si>
    <t xml:space="preserve">perform a reconciliation. This is, making sure that what you had at the beginning of the period, plus or minus what you made or lost at the farm, </t>
  </si>
  <si>
    <t>Crop government payments</t>
  </si>
  <si>
    <t xml:space="preserve">plus or minus what you made or lost through personal activities, equals what you had at the end of the period. The "Discrepancy" should be </t>
  </si>
  <si>
    <t>CRP payments</t>
  </si>
  <si>
    <t xml:space="preserve">equal or close to zero. If it is not, any tax returns or financial analyses prepared with this information will be inaccurate. You can also use this </t>
  </si>
  <si>
    <t>Livestock govt payments</t>
  </si>
  <si>
    <t>section to monitor your liquidity and make sure that you will be able to cover upcoming farm and family living expenses with the income coming in.</t>
  </si>
  <si>
    <t>Conservation govt payment</t>
  </si>
  <si>
    <t>Other government payments</t>
  </si>
  <si>
    <t xml:space="preserve">Please use the categories presented as they are, whenever they apply to your operation. If some of them do not apply to you, skip them. If any of </t>
  </si>
  <si>
    <t>Real estate tax refund</t>
  </si>
  <si>
    <t xml:space="preserve">your income or expenses do not match any of the presented categories, you can add them under "Other". </t>
  </si>
  <si>
    <t>Crop insurance income</t>
  </si>
  <si>
    <t>Livestock insurance income</t>
  </si>
  <si>
    <t xml:space="preserve">Most, but not all of the information for the cash flow statement will come from either Section 1 (Farm Expenses), Section 2 (Farm Income) or </t>
  </si>
  <si>
    <t>Property insurance income</t>
  </si>
  <si>
    <t>Section 3 (Personal Deductions and Adjustments to Taxable Income). This should also be consistent with tax forms.</t>
  </si>
  <si>
    <t>Contract livestock income</t>
  </si>
  <si>
    <t>Additionally, this form provides three columns for enterprise analysis ("EA"). This information is very valuable for analyzing the different crops or</t>
  </si>
  <si>
    <t xml:space="preserve">types of livestock at your farm. The form provides space to enter an allocation for each income and expense line item for the different enterprises. </t>
  </si>
  <si>
    <t>This can be in the form of percentages or dollar values.</t>
  </si>
  <si>
    <t xml:space="preserve">Note that these cash flow summary statements are an incomplete reflection of your farm's income, as they don't account for inventory changes. </t>
  </si>
  <si>
    <t xml:space="preserve">They only reflect cash income and expenses. The Net Cash Farm Income below could be showing a loss if you had high expenses while growing </t>
  </si>
  <si>
    <t xml:space="preserve">your inventory. Or, conversely, it could be showing high income when you may actually be liquidating the farm. Section 9 presents the true, also </t>
  </si>
  <si>
    <t>called accrual adjusted, profit and loss or income statement. The Section 9 income statement is calculated using information from this section</t>
  </si>
  <si>
    <t>and from Section 8 - the Net Worth Statement.</t>
  </si>
  <si>
    <t>Total Operating Income (add all of the above)</t>
  </si>
  <si>
    <t>Total Operating Income excluding Hedging withdrawals (2 - 1)</t>
  </si>
  <si>
    <t xml:space="preserve">NET CASH FARM INCOME (Line 4 minus Line 10)                  </t>
  </si>
  <si>
    <t>Gross Cash Income (3 + 12)</t>
  </si>
  <si>
    <t>OPERATING EXPENSES</t>
  </si>
  <si>
    <t>Feeder Livestock Purchases</t>
  </si>
  <si>
    <t>Irrigation energy</t>
  </si>
  <si>
    <t>Car, Truck</t>
  </si>
  <si>
    <t>Building leases</t>
  </si>
  <si>
    <t>Dues &amp; professional fees</t>
  </si>
  <si>
    <t>Government and conservation program expenses</t>
  </si>
  <si>
    <t>Purchase of resale items other than feeder livestock</t>
  </si>
  <si>
    <t>Custom Hire</t>
  </si>
  <si>
    <t>Employee Benefits</t>
  </si>
  <si>
    <t>Feed Purchases</t>
  </si>
  <si>
    <t>Fertilizer And Lime</t>
  </si>
  <si>
    <t>Freight, Trucking</t>
  </si>
  <si>
    <t>Gas, Oil, Fuel</t>
  </si>
  <si>
    <t>Insurance (not health)</t>
  </si>
  <si>
    <t>7.a</t>
  </si>
  <si>
    <t>on short-term loans:</t>
  </si>
  <si>
    <t>7.b</t>
  </si>
  <si>
    <t>on intermediate-term loans:</t>
  </si>
  <si>
    <t>7.c</t>
  </si>
  <si>
    <t>on long-term loans:</t>
  </si>
  <si>
    <t>Machine Lease</t>
  </si>
  <si>
    <t>Land Rent or Lease</t>
  </si>
  <si>
    <t>Repairs, Maintenance</t>
  </si>
  <si>
    <t>Seeds, Plants</t>
  </si>
  <si>
    <t>Real Estate Taxes</t>
  </si>
  <si>
    <t>Veterinary, Breeding, Medicine</t>
  </si>
  <si>
    <t>Labor Hired (including harvest)</t>
  </si>
  <si>
    <t>Hedging Accounts Deposits</t>
  </si>
  <si>
    <t>Other Expenses</t>
  </si>
  <si>
    <t>Drying expense</t>
  </si>
  <si>
    <t>Consultants</t>
  </si>
  <si>
    <t>Marketing</t>
  </si>
  <si>
    <t>Total Operating Expenses (add all of the above)</t>
  </si>
  <si>
    <t>Livestock leases</t>
  </si>
  <si>
    <t>Total Operating Expenses excluding Hedging deposits (9 - 8)</t>
  </si>
  <si>
    <t>Grazing fees</t>
  </si>
  <si>
    <t>Total Cash Operating Expenses (10 - 7)</t>
  </si>
  <si>
    <t>4. B. Cash flow statement. Cash flow summary</t>
  </si>
  <si>
    <t>CAPITAL PURCHASES AND SALES (INVESTING ACTIVITIES)</t>
  </si>
  <si>
    <t>Livestock sales (Cull)</t>
  </si>
  <si>
    <t>Beginning Farm Cash Balance (add checking, savings, cash, safe)</t>
  </si>
  <si>
    <t>Livestock sales (Breeding &amp; Milking)</t>
  </si>
  <si>
    <t>Machinery and equipment sales</t>
  </si>
  <si>
    <t>Beginning Non-Farm Cash Balance (add checking, savings, cash, safe)</t>
  </si>
  <si>
    <t>Vehicle sales</t>
  </si>
  <si>
    <t>Land sales</t>
  </si>
  <si>
    <r>
      <rPr>
        <sz val="9"/>
        <color rgb="FF000000"/>
        <rFont val="Arial"/>
      </rPr>
      <t>Farm Operating Income (2)</t>
    </r>
    <r>
      <rPr>
        <sz val="8"/>
        <color rgb="FF000000"/>
        <rFont val="Arial"/>
      </rPr>
      <t xml:space="preserve"> if you split farm income with a partner, enter your share only</t>
    </r>
  </si>
  <si>
    <t>Buildings and improvements sales</t>
  </si>
  <si>
    <t>Sales of other capital (intermediate and long-term) assets</t>
  </si>
  <si>
    <r>
      <rPr>
        <sz val="9"/>
        <color rgb="FF000000"/>
        <rFont val="Arial"/>
      </rPr>
      <t>Farm Capital Sales (19)</t>
    </r>
    <r>
      <rPr>
        <sz val="8"/>
        <color rgb="FF000000"/>
        <rFont val="Arial"/>
      </rPr>
      <t xml:space="preserve"> if split with a partner, enter your share only</t>
    </r>
  </si>
  <si>
    <t>Total Capital Sales (add rows 12 to 18)</t>
  </si>
  <si>
    <t>Livestock purchases (Breeding &amp; Milking)</t>
  </si>
  <si>
    <r>
      <rPr>
        <sz val="9"/>
        <color rgb="FF000000"/>
        <rFont val="Arial"/>
      </rPr>
      <t>Farm Money Borrowed (32)</t>
    </r>
    <r>
      <rPr>
        <sz val="8"/>
        <color rgb="FF000000"/>
        <rFont val="Arial"/>
      </rPr>
      <t xml:space="preserve"> if split with a partner, enter your share only</t>
    </r>
  </si>
  <si>
    <t>Machinery and equipment purchases</t>
  </si>
  <si>
    <t>Vehicle purchases</t>
  </si>
  <si>
    <t>Non-Farm Money Borrowed (33)</t>
  </si>
  <si>
    <t>Land purchases</t>
  </si>
  <si>
    <t>Buildings and improvements purchases</t>
  </si>
  <si>
    <t>Total Non-Farm Income (28)</t>
  </si>
  <si>
    <t>Purchases of other capital (intermediate and long-term) assets</t>
  </si>
  <si>
    <t>Total Capital Expenditures (add rows 20 to 25)</t>
  </si>
  <si>
    <t>TOTAL CASH INFLOWS (add all of the above)</t>
  </si>
  <si>
    <t>NON-FARM INCOME AND EXPENSES*</t>
  </si>
  <si>
    <t>Wages</t>
  </si>
  <si>
    <t>Ending Farm Cash Balance (checking, savings, cash, safe)</t>
  </si>
  <si>
    <t>Rental or other business income</t>
  </si>
  <si>
    <t>Interest and dividend income</t>
  </si>
  <si>
    <t>Ending Non-Farm Cash Balance (checking, savings, cash, safe)</t>
  </si>
  <si>
    <t>Personal capital sales</t>
  </si>
  <si>
    <t>Tax refunds</t>
  </si>
  <si>
    <r>
      <rPr>
        <sz val="9"/>
        <color rgb="FF000000"/>
        <rFont val="Arial"/>
      </rPr>
      <t xml:space="preserve">Total Operating Expenses (9) </t>
    </r>
    <r>
      <rPr>
        <sz val="8"/>
        <color rgb="FF000000"/>
        <rFont val="Arial"/>
      </rPr>
      <t>if they are split with a partner, enter your share only</t>
    </r>
  </si>
  <si>
    <t>Gifts and inheritances received</t>
  </si>
  <si>
    <t>Total Non-farm Income (add rows in this box)</t>
  </si>
  <si>
    <r>
      <rPr>
        <sz val="9"/>
        <color rgb="FF000000"/>
        <rFont val="Arial"/>
      </rPr>
      <t>Farm Capital Purchases (26)</t>
    </r>
    <r>
      <rPr>
        <sz val="8"/>
        <color rgb="FF000000"/>
        <rFont val="Arial"/>
      </rPr>
      <t xml:space="preserve"> if split with a partner, enter your share only</t>
    </r>
  </si>
  <si>
    <t>Family And Non-farm Expenses - from Section 3</t>
  </si>
  <si>
    <t>Family And Non-farm Expenses - other</t>
  </si>
  <si>
    <r>
      <rPr>
        <sz val="9"/>
        <color rgb="FF000000"/>
        <rFont val="Arial"/>
      </rPr>
      <t>Farm Principal Payments (34)</t>
    </r>
    <r>
      <rPr>
        <sz val="8"/>
        <color rgb="FF000000"/>
        <rFont val="Arial"/>
      </rPr>
      <t xml:space="preserve"> if split with a partner, enter your share only</t>
    </r>
  </si>
  <si>
    <t>Personal capital purchases</t>
  </si>
  <si>
    <t>Income Tax and S.S. Paid</t>
  </si>
  <si>
    <t>Non-Farm Principal Payments (35)</t>
  </si>
  <si>
    <t>Gifts Given (except for those included on Section 3)</t>
  </si>
  <si>
    <t>Total Family And Non-farm Expenses (add rows in this box)</t>
  </si>
  <si>
    <t>SUBTOTAL CASH OUTFLOWS (add all of the above)</t>
  </si>
  <si>
    <t>FINANCING ACTIVITIES</t>
  </si>
  <si>
    <t>Farm money borrowed</t>
  </si>
  <si>
    <t>Apparent family living expense (36 - 37)</t>
  </si>
  <si>
    <t>Non-Farm money borrowed</t>
  </si>
  <si>
    <t>Farm Debt Principal Payments</t>
  </si>
  <si>
    <t>Family and non-farm expenses reported (31)</t>
  </si>
  <si>
    <t>Personal Debt Principal Payments</t>
  </si>
  <si>
    <t>*Include income and expenses from stocks, bonds, dividends, interest, furnishings, vehicles, appliances, life insurance and retirement, and real estate or other non-farm business.</t>
  </si>
  <si>
    <t>Discrepancy - Unaccounted Cash (38 - 39)</t>
  </si>
  <si>
    <r>
      <rPr>
        <b/>
        <sz val="10"/>
        <color rgb="FF000000"/>
        <rFont val="Arial"/>
      </rPr>
      <t xml:space="preserve">Part II: Farm Expenses - Cash and Accrual Method. </t>
    </r>
    <r>
      <rPr>
        <sz val="10"/>
        <color rgb="FF000000"/>
        <rFont val="Arial"/>
      </rPr>
      <t>Do not include personal or living expenses.</t>
    </r>
  </si>
  <si>
    <t>Schedule F is a federal tax from that is used to report farm income and expenses. It is filed along with form 1040, 1040-SR, 1040-NR, 1041, or</t>
  </si>
  <si>
    <t>1065. You can find a fillable pdf version, instructions, and other tax information at https://www.irs.gov/forms-pubs/about-schedule-f-form-1040.</t>
  </si>
  <si>
    <t>10 Car and truck expenses. Attach Form 4562</t>
  </si>
  <si>
    <t>You may use the table below to estimate your tax liability from farming before the end of the year so you can apply year-end tax management</t>
  </si>
  <si>
    <t xml:space="preserve">strategies and/or estimate your tax bill. Tax management will lessen your tax liability and maximize after-tax income. To be able to apply tax </t>
  </si>
  <si>
    <t>11 Chemicals</t>
  </si>
  <si>
    <t>management strategies, you must understand tax laws and keep good records.</t>
  </si>
  <si>
    <t>12 Conservation expenses</t>
  </si>
  <si>
    <r>
      <rPr>
        <b/>
        <sz val="10"/>
        <color rgb="FF000000"/>
        <rFont val="Arial"/>
      </rPr>
      <t xml:space="preserve">Part I: Farm Income - Cash Method. </t>
    </r>
    <r>
      <rPr>
        <sz val="10"/>
        <color rgb="FF000000"/>
        <rFont val="Arial"/>
      </rPr>
      <t>Complete Parts I and II. (Accrual method, Complete Parts II and III, and Part I, line 9.)</t>
    </r>
  </si>
  <si>
    <t>13 Custom hire (machine work)</t>
  </si>
  <si>
    <t>14 Depreciation and section 179 expense</t>
  </si>
  <si>
    <t>1a Sales of livestock and other resale items</t>
  </si>
  <si>
    <t>1a</t>
  </si>
  <si>
    <t>1b Cost or other basis of livestock or other items reported on line 1a</t>
  </si>
  <si>
    <t>1b</t>
  </si>
  <si>
    <t>15 Employee benefit programs other than on line 23</t>
  </si>
  <si>
    <t>1c Subtract line 1b from line 1a</t>
  </si>
  <si>
    <t>1c</t>
  </si>
  <si>
    <t>16 Feed</t>
  </si>
  <si>
    <t>2 Sales of livestock, produce, grains, and other products you raised</t>
  </si>
  <si>
    <t>17 Fertilizers and lime</t>
  </si>
  <si>
    <t>3a Cooperative distributions (Form(s) 1099-PATR)</t>
  </si>
  <si>
    <t>3a</t>
  </si>
  <si>
    <t>3b Taxable amount</t>
  </si>
  <si>
    <t>3b</t>
  </si>
  <si>
    <t>18 Freight and trucking</t>
  </si>
  <si>
    <t>4a Agricultural program payments</t>
  </si>
  <si>
    <t>4a</t>
  </si>
  <si>
    <t>4b Taxable amount</t>
  </si>
  <si>
    <t>4b</t>
  </si>
  <si>
    <t>19 Gasoline, fuel, and oil</t>
  </si>
  <si>
    <t>5a Commodity Credit Corporation (CCC) loans reported under election</t>
  </si>
  <si>
    <t>5a</t>
  </si>
  <si>
    <t>5b CCC loans forfeited</t>
  </si>
  <si>
    <t>5b</t>
  </si>
  <si>
    <t>5c Taxable amount</t>
  </si>
  <si>
    <t>5c</t>
  </si>
  <si>
    <t>20 Insurance (other than health)</t>
  </si>
  <si>
    <t>6 Crop insurance proceeds and federal crop disaster payments</t>
  </si>
  <si>
    <t>21 Interest</t>
  </si>
  <si>
    <t>6a Amount received in 2021</t>
  </si>
  <si>
    <t>6a</t>
  </si>
  <si>
    <t>6b Taxable amount</t>
  </si>
  <si>
    <t>6b</t>
  </si>
  <si>
    <t>21a Mortgage (paid to banks, etc.)</t>
  </si>
  <si>
    <t>21a</t>
  </si>
  <si>
    <t>6c If election to defer to 2022 is attached, check here . . . . . . ▶</t>
  </si>
  <si>
    <t xml:space="preserve">6d Amount deferred </t>
  </si>
  <si>
    <t>6d</t>
  </si>
  <si>
    <t>21b Other</t>
  </si>
  <si>
    <t>21b</t>
  </si>
  <si>
    <t>from 2020</t>
  </si>
  <si>
    <t>7 Custom hire (machine work) income</t>
  </si>
  <si>
    <t>22 Labor hired (less employment credits)</t>
  </si>
  <si>
    <t>8 Other income, including federal and state gasoline or fuel tax credit or refund</t>
  </si>
  <si>
    <t>23 Pension and profit-sharing plans</t>
  </si>
  <si>
    <r>
      <rPr>
        <sz val="10"/>
        <color rgb="FF000000"/>
        <rFont val="Arial"/>
      </rPr>
      <t xml:space="preserve">9 </t>
    </r>
    <r>
      <rPr>
        <b/>
        <sz val="10"/>
        <color rgb="FF000000"/>
        <rFont val="Arial"/>
      </rPr>
      <t>Gross income</t>
    </r>
    <r>
      <rPr>
        <sz val="10"/>
        <color rgb="FF000000"/>
        <rFont val="Arial"/>
      </rPr>
      <t xml:space="preserve">. Add amounts in the right column (lines 1c, 2, 3b, 4b, 5a, 5c, 6b, 6d, 7, and 8). </t>
    </r>
  </si>
  <si>
    <t>If you use the accrual method, enter the amount from Part III, line 50.</t>
  </si>
  <si>
    <t>Part II: Farm Expenses - Cash and Accrual Method (cont.)</t>
  </si>
  <si>
    <t>24 Rent or lease</t>
  </si>
  <si>
    <t>Part III: Farm Income - Accrual Method</t>
  </si>
  <si>
    <t>24a Vehicles, machinery, equipment</t>
  </si>
  <si>
    <t>24a</t>
  </si>
  <si>
    <t>24b Other (land, animals, etc.)</t>
  </si>
  <si>
    <t>24b</t>
  </si>
  <si>
    <t>37 Sales of livestock, produce, grains, and other products</t>
  </si>
  <si>
    <t>25 Repairs and maintenance</t>
  </si>
  <si>
    <t>38a Cooperative distributions (Form(s) 1099-PATR)</t>
  </si>
  <si>
    <t>38a</t>
  </si>
  <si>
    <t>38b Taxable amount</t>
  </si>
  <si>
    <t>38b</t>
  </si>
  <si>
    <t>26 Seeds and plants</t>
  </si>
  <si>
    <t>39a Agricultural program payments</t>
  </si>
  <si>
    <t>39a</t>
  </si>
  <si>
    <t>39b Taxable amount</t>
  </si>
  <si>
    <t>39b</t>
  </si>
  <si>
    <t>27 Storage and warehousing</t>
  </si>
  <si>
    <t>40 Commodity Credit Corporation (CCC) loans:</t>
  </si>
  <si>
    <t xml:space="preserve"> </t>
  </si>
  <si>
    <t>40a CCC loans reported under election</t>
  </si>
  <si>
    <t>40a</t>
  </si>
  <si>
    <t>28 Supplies</t>
  </si>
  <si>
    <t>40b CCC loans forfeited</t>
  </si>
  <si>
    <t>40b</t>
  </si>
  <si>
    <t>40c Taxable amount</t>
  </si>
  <si>
    <t>40c</t>
  </si>
  <si>
    <t>29 Taxes</t>
  </si>
  <si>
    <t>41 Crop insurance proceeds</t>
  </si>
  <si>
    <t>30 Utilities</t>
  </si>
  <si>
    <t>42 Custom hire (machine work) income</t>
  </si>
  <si>
    <t>31 Veterinary, breeding, and medicine</t>
  </si>
  <si>
    <t>43 Other income</t>
  </si>
  <si>
    <t>32 Other expenses (specify):</t>
  </si>
  <si>
    <t>44 Add amounts in the right column for lines 37 through 43 (lines 37, 38b, 39b, 40a, 40c, 41, 42, and 43)</t>
  </si>
  <si>
    <t>32a</t>
  </si>
  <si>
    <t>32b</t>
  </si>
  <si>
    <t>45 Inventory of livestock, produce, grains, and other products at beginning of the year. Do not include sales</t>
  </si>
  <si>
    <t>32c</t>
  </si>
  <si>
    <t>reported on Form 4797</t>
  </si>
  <si>
    <t>32d</t>
  </si>
  <si>
    <t>32e</t>
  </si>
  <si>
    <t>46 Cost of livestock, produce, grains, and other products purchased during the year</t>
  </si>
  <si>
    <t>32f</t>
  </si>
  <si>
    <t>47 Add lines 45 and 46</t>
  </si>
  <si>
    <r>
      <rPr>
        <sz val="10"/>
        <color rgb="FF000000"/>
        <rFont val="Arial"/>
      </rPr>
      <t xml:space="preserve">33 </t>
    </r>
    <r>
      <rPr>
        <b/>
        <sz val="10"/>
        <color rgb="FF000000"/>
        <rFont val="Arial"/>
      </rPr>
      <t>Total expenses</t>
    </r>
    <r>
      <rPr>
        <sz val="10"/>
        <color rgb="FF000000"/>
        <rFont val="Arial"/>
      </rPr>
      <t>. Add lines 10 through 32f. If line 32f is negative, see instructions.</t>
    </r>
  </si>
  <si>
    <t>48 Inventory of livestock, produce, grains, and other products at end of year</t>
  </si>
  <si>
    <r>
      <rPr>
        <sz val="10"/>
        <color rgb="FF000000"/>
        <rFont val="Arial"/>
      </rPr>
      <t xml:space="preserve">34 </t>
    </r>
    <r>
      <rPr>
        <b/>
        <sz val="10"/>
        <color rgb="FF000000"/>
        <rFont val="Arial"/>
      </rPr>
      <t>Net farm profit (or loss).</t>
    </r>
    <r>
      <rPr>
        <sz val="10"/>
        <color rgb="FF000000"/>
        <rFont val="Arial"/>
      </rPr>
      <t xml:space="preserve"> Subtract line 33 from line 9</t>
    </r>
  </si>
  <si>
    <t>If a profit, stop here and see instructions for where to report. If a loss, complete lines 35 and 36.</t>
  </si>
  <si>
    <t>49 Cost of livestock, produce, grains, and other products sold. Subtract line 48 from line 47*</t>
  </si>
  <si>
    <t>35 Reserved for future use.</t>
  </si>
  <si>
    <r>
      <rPr>
        <sz val="10"/>
        <color rgb="FF000000"/>
        <rFont val="Arial"/>
      </rPr>
      <t xml:space="preserve">50 </t>
    </r>
    <r>
      <rPr>
        <b/>
        <sz val="10"/>
        <color rgb="FF000000"/>
        <rFont val="Arial"/>
      </rPr>
      <t>Gross income.</t>
    </r>
    <r>
      <rPr>
        <sz val="10"/>
        <color rgb="FF000000"/>
        <rFont val="Arial"/>
      </rPr>
      <t xml:space="preserve"> Subtract line 49 from line 44. Enter the result here and on Part I, line 9</t>
    </r>
  </si>
  <si>
    <t>36 Check the box that describes your investment in this activity and see instructions for where to report your loss:</t>
  </si>
  <si>
    <t>* If you use the unit-livestock-price method or the farm-price method of valuing inventory and the amount on line 48 is larger than the amount on line</t>
  </si>
  <si>
    <t>a All investment is at risk.</t>
  </si>
  <si>
    <t>47, subtract line 47 from line 48. Enter the result on line 49. Add lines 44 and 49. Enter the total on line 50 and on Part I, line 9.</t>
  </si>
  <si>
    <t>b Some investment is not at risk.</t>
  </si>
  <si>
    <t>6. A. Personal taxes. For Form 1040</t>
  </si>
  <si>
    <t>At any time during 2021, did you receive, sell, send, exchange, or otherwise acquire any financial interest in any virtual currency?</t>
  </si>
  <si>
    <t xml:space="preserve">Schedule F is filed along with form 1040, 1040-SR, 1040-NR, 1041, or 1065. For a complete tax estimation, you should include all the tax forms </t>
  </si>
  <si>
    <t>Yes</t>
  </si>
  <si>
    <t>No</t>
  </si>
  <si>
    <t>that apply to you. In this section we provide space for you to estimate:</t>
  </si>
  <si>
    <t>Standard Deduction</t>
  </si>
  <si>
    <t>Form 1040 – the Federal Individual Income Tax Return form,</t>
  </si>
  <si>
    <t xml:space="preserve">Someone can claim: </t>
  </si>
  <si>
    <t xml:space="preserve">You as a dependent </t>
  </si>
  <si>
    <t xml:space="preserve">Your spouse as a dependent </t>
  </si>
  <si>
    <t>Schedule 1 – Additional Income and Adjustments,</t>
  </si>
  <si>
    <t>Spouse itemizes on a separate return or you were a dual-status alien</t>
  </si>
  <si>
    <t>Schedule A – Itemized Deductions,</t>
  </si>
  <si>
    <t>Schedule SE – Self-Employment Tax, and</t>
  </si>
  <si>
    <t xml:space="preserve">Age/Blindness </t>
  </si>
  <si>
    <t>the Michigan Individual Income Tax Return form.</t>
  </si>
  <si>
    <t xml:space="preserve">You: </t>
  </si>
  <si>
    <t xml:space="preserve">Were born before January 2, 1955 </t>
  </si>
  <si>
    <t xml:space="preserve">Are blind </t>
  </si>
  <si>
    <t xml:space="preserve">Spouse: </t>
  </si>
  <si>
    <t xml:space="preserve">Was born before January 2, 1955 </t>
  </si>
  <si>
    <t xml:space="preserve">Is blind </t>
  </si>
  <si>
    <t xml:space="preserve">Note that this is not a comprehensive list of forms and other ones could apply to you depending on your situation. For example, Form 8949 (Sales </t>
  </si>
  <si>
    <t>Dependents :</t>
  </si>
  <si>
    <t>and Other Dispositions of Capital Assets), Schedule D (Capital Gains and Losses), Form 4562 (Depreciation and Amortization), or Form 4797</t>
  </si>
  <si>
    <t xml:space="preserve">(1) First name Last name </t>
  </si>
  <si>
    <t xml:space="preserve">(2) Social security number </t>
  </si>
  <si>
    <t xml:space="preserve">(3) Relationship to you </t>
  </si>
  <si>
    <t xml:space="preserve">(4) Qualifies for...? : </t>
  </si>
  <si>
    <t xml:space="preserve">Child tax credit </t>
  </si>
  <si>
    <t>(Business Asset Sales) are usually applicable to growers.</t>
  </si>
  <si>
    <t>(see instructions</t>
  </si>
  <si>
    <t>Credit for other dependents</t>
  </si>
  <si>
    <t>on IRS.gov)</t>
  </si>
  <si>
    <t>You can find updated fillable pdf versions, detailed instructions, and other tax information at https://www.irs.gov/forms-pubs/about-form-1040 for</t>
  </si>
  <si>
    <r>
      <rPr>
        <sz val="10"/>
        <color rgb="FF000000"/>
        <rFont val="Arial"/>
      </rPr>
      <t xml:space="preserve">the Federal level, and </t>
    </r>
    <r>
      <rPr>
        <sz val="10"/>
        <color rgb="FF000000"/>
        <rFont val="Arial"/>
      </rPr>
      <t>https://www.michigan.gov/taxes/iit-forms/2021-individual-income-tax-forms-and-instructions</t>
    </r>
    <r>
      <rPr>
        <sz val="10"/>
        <color rgb="FF000000"/>
        <rFont val="Arial"/>
      </rPr>
      <t xml:space="preserve"> for Michigan.</t>
    </r>
  </si>
  <si>
    <t>1. Wages, salaries, tips, etc. Attach Form(s) W-2</t>
  </si>
  <si>
    <t xml:space="preserve">The information in this publication/presentation is provided only for educational purposes and to inform the reader of relevant topics. This is not </t>
  </si>
  <si>
    <t>2a. Tax-exempt interest</t>
  </si>
  <si>
    <t>2a</t>
  </si>
  <si>
    <t>b. Taxable interest. Attach Sch. B if required</t>
  </si>
  <si>
    <t>2b</t>
  </si>
  <si>
    <t xml:space="preserve">to be perceived or utilized as formal tax or legal advice. It is up to the reader to seek a tax professional who is familiar with farm taxes. You may find </t>
  </si>
  <si>
    <t>some for your area here: https://www.canr.msu.edu/taxschool/farm-tax-practitioners.</t>
  </si>
  <si>
    <t>3a. Qualified dividends</t>
  </si>
  <si>
    <t>b. Ordinary dividends. Attach Sch. B if required</t>
  </si>
  <si>
    <t>Through deductions and adjustments to income you may reduce your taxable income, resulting in a lower federal income tax liability. There are</t>
  </si>
  <si>
    <t>4a. IRA distributions</t>
  </si>
  <si>
    <t>b. Taxable amount</t>
  </si>
  <si>
    <t xml:space="preserve">two types of tax deductions, standard and itemized deductions. The standard deduction is a specific dollar amount, while itemized deductions </t>
  </si>
  <si>
    <t xml:space="preserve">report amounts of certain expenses incurred during the year. In most cases, the taxpayer will choose the type of deduction that is higher and </t>
  </si>
  <si>
    <t>5a. Pensions and annuities</t>
  </si>
  <si>
    <t xml:space="preserve">b. Taxable amount </t>
  </si>
  <si>
    <t>therefore results in a lower federal income tax liability.</t>
  </si>
  <si>
    <t>6a. Social security benefits</t>
  </si>
  <si>
    <t>By filling in the tables in this section you will be able to:</t>
  </si>
  <si>
    <t xml:space="preserve">decide what type of deduction is best for you to take, </t>
  </si>
  <si>
    <t>estimate your tax bill, and</t>
  </si>
  <si>
    <t>7. Capital gain or (loss). Attach Schedule D if required. If not required, check here   ▶</t>
  </si>
  <si>
    <t xml:space="preserve">apply year-end tax management strategies taking non-farm income and expenses, and </t>
  </si>
  <si>
    <t>asset sales and purchases into consideration</t>
  </si>
  <si>
    <t>8. Other income from Schedule 1, line 10</t>
  </si>
  <si>
    <t xml:space="preserve">You may also google "Excel taxes" for some unofficial tax resources. However, make sure you always seek either official IRS information, or help </t>
  </si>
  <si>
    <r>
      <rPr>
        <sz val="10"/>
        <rFont val="Arial"/>
      </rPr>
      <t>9. Add lines 1, 2b, 3b, 4b, 5b, 6b, 7 and 8. This is your</t>
    </r>
    <r>
      <rPr>
        <b/>
        <sz val="10"/>
        <rFont val="Arial"/>
      </rPr>
      <t xml:space="preserve"> total income</t>
    </r>
  </si>
  <si>
    <t>from a trained professional.</t>
  </si>
  <si>
    <t>10. Adjustments to income from Schedule 1, line 26</t>
  </si>
  <si>
    <t>25. Federal income tax withheld from:</t>
  </si>
  <si>
    <r>
      <rPr>
        <sz val="10"/>
        <rFont val="Arial"/>
      </rPr>
      <t xml:space="preserve">11. Subtract line 10 from line 9. This is your </t>
    </r>
    <r>
      <rPr>
        <b/>
        <sz val="10"/>
        <rFont val="Arial"/>
      </rPr>
      <t xml:space="preserve">adjusted gross income </t>
    </r>
  </si>
  <si>
    <t>a Form(s) W-2</t>
  </si>
  <si>
    <t>25a</t>
  </si>
  <si>
    <t>b Form(s) 1099</t>
  </si>
  <si>
    <t>25b</t>
  </si>
  <si>
    <r>
      <rPr>
        <sz val="10"/>
        <rFont val="Arial"/>
      </rPr>
      <t xml:space="preserve">12a. </t>
    </r>
    <r>
      <rPr>
        <b/>
        <sz val="10"/>
        <rFont val="Arial"/>
      </rPr>
      <t>Standard deduction or itemized deductions</t>
    </r>
    <r>
      <rPr>
        <sz val="10"/>
        <rFont val="Arial"/>
      </rPr>
      <t xml:space="preserve"> (from Schedule A)</t>
    </r>
  </si>
  <si>
    <t>12a</t>
  </si>
  <si>
    <t>c Other forms (see instructions on IRS.gov)</t>
  </si>
  <si>
    <t>25c</t>
  </si>
  <si>
    <t>&gt;&gt; Standard Deduction for:</t>
  </si>
  <si>
    <t>d Add lines 25a through 25c</t>
  </si>
  <si>
    <t>25d</t>
  </si>
  <si>
    <r>
      <rPr>
        <b/>
        <sz val="10"/>
        <color rgb="FF000000"/>
        <rFont val="Arial"/>
      </rPr>
      <t>(a)</t>
    </r>
    <r>
      <rPr>
        <sz val="10"/>
        <color rgb="FF000000"/>
        <rFont val="Arial"/>
      </rPr>
      <t xml:space="preserve"> Single or Married filing separately, $12,200</t>
    </r>
  </si>
  <si>
    <r>
      <rPr>
        <b/>
        <sz val="10"/>
        <rFont val="Arial"/>
      </rPr>
      <t xml:space="preserve">(b) </t>
    </r>
    <r>
      <rPr>
        <sz val="10"/>
        <rFont val="Arial"/>
      </rPr>
      <t>Married filing jointly or Qualifying widow(er), $24,400</t>
    </r>
  </si>
  <si>
    <t>26. 2021 estimated tax payments and amount applies from 2020 return</t>
  </si>
  <si>
    <t>26</t>
  </si>
  <si>
    <r>
      <rPr>
        <b/>
        <sz val="10"/>
        <color rgb="FF000000"/>
        <rFont val="Arial"/>
      </rPr>
      <t>(c)</t>
    </r>
    <r>
      <rPr>
        <sz val="10"/>
        <color rgb="FF000000"/>
        <rFont val="Arial"/>
      </rPr>
      <t xml:space="preserve"> Head of household, $18,350</t>
    </r>
  </si>
  <si>
    <t>If you checked any box under Standard Deduction, (see instructions on IRS.gov)</t>
  </si>
  <si>
    <t>27a. Earned income credit (EIC)</t>
  </si>
  <si>
    <t>27a</t>
  </si>
  <si>
    <t>&gt;&gt;</t>
  </si>
  <si>
    <t>Check here if you were born after January 1, 1998, and before January 2, 2004, and you satisfy all</t>
  </si>
  <si>
    <t>12b. Charitable contributions if you take the standard deduction (see instructions on IRS.gov)</t>
  </si>
  <si>
    <t>12b</t>
  </si>
  <si>
    <t xml:space="preserve">the other requirements for taxpayers who are at least 18, to claim the EIC. See instructions on IRS.gov   ▶ </t>
  </si>
  <si>
    <t>b. Nontaxable combat pay election</t>
  </si>
  <si>
    <t>27b</t>
  </si>
  <si>
    <t>12c. Add lines 12a and 12b</t>
  </si>
  <si>
    <t>12c</t>
  </si>
  <si>
    <t>c. Prior year (2019) earned income</t>
  </si>
  <si>
    <t>27c</t>
  </si>
  <si>
    <t>13. Qualified business income deduction from Form 8995 or Form 8995-A</t>
  </si>
  <si>
    <t>28. Refundable child tax credit or additional child tax credit from Schedule 8812</t>
  </si>
  <si>
    <t>14. Add lines 12c and 12b</t>
  </si>
  <si>
    <t>29. American opportunity credit from Form 8863, line 8</t>
  </si>
  <si>
    <r>
      <rPr>
        <sz val="10"/>
        <rFont val="Arial"/>
      </rPr>
      <t xml:space="preserve">15. </t>
    </r>
    <r>
      <rPr>
        <b/>
        <sz val="10"/>
        <rFont val="Arial"/>
      </rPr>
      <t xml:space="preserve">Taxable income. </t>
    </r>
    <r>
      <rPr>
        <sz val="10"/>
        <rFont val="Arial"/>
      </rPr>
      <t>Subtract line 14 from line 11. If zero or less, enter -0-</t>
    </r>
  </si>
  <si>
    <t>30. Recovery rebate credit. (see instructions on IRS.gov)</t>
  </si>
  <si>
    <t>16. Tax (see instructions on IRS.gov). Check if any form Form(s):</t>
  </si>
  <si>
    <t>31. Amount from Schedule 3, line 15</t>
  </si>
  <si>
    <t>17. Amount from Schedule 2, line 3</t>
  </si>
  <si>
    <r>
      <rPr>
        <sz val="10"/>
        <rFont val="Arial"/>
      </rPr>
      <t xml:space="preserve">32. Add lines 27a and 28 through 31. These are your </t>
    </r>
    <r>
      <rPr>
        <b/>
        <sz val="10"/>
        <rFont val="Arial"/>
      </rPr>
      <t xml:space="preserve">total other payments and refundable credits 
</t>
    </r>
  </si>
  <si>
    <t>18. Add lines 16 and 17</t>
  </si>
  <si>
    <r>
      <rPr>
        <sz val="10"/>
        <rFont val="Arial"/>
      </rPr>
      <t xml:space="preserve">33. Add lines 25d, 26, and 32. These are your </t>
    </r>
    <r>
      <rPr>
        <b/>
        <sz val="10"/>
        <rFont val="Arial"/>
      </rPr>
      <t>total payments</t>
    </r>
  </si>
  <si>
    <t>19. Nonrefundable child tax credit or credit for other dependents from Schedule 8812</t>
  </si>
  <si>
    <t xml:space="preserve">Refund </t>
  </si>
  <si>
    <r>
      <rPr>
        <sz val="10"/>
        <rFont val="Arial"/>
      </rPr>
      <t xml:space="preserve">34. If line 33 is more than line 24, subtract line 24 from line 33. This is the amount you </t>
    </r>
    <r>
      <rPr>
        <b/>
        <sz val="10"/>
        <rFont val="Arial"/>
      </rPr>
      <t>overpaid</t>
    </r>
  </si>
  <si>
    <t>20. Amount from Schedule 3, line 8</t>
  </si>
  <si>
    <r>
      <rPr>
        <sz val="10"/>
        <rFont val="Arial"/>
      </rPr>
      <t xml:space="preserve">35. Amount of line 34 you want </t>
    </r>
    <r>
      <rPr>
        <b/>
        <sz val="10"/>
        <rFont val="Arial"/>
      </rPr>
      <t>refunded to you.</t>
    </r>
    <r>
      <rPr>
        <sz val="10"/>
        <rFont val="Arial"/>
      </rPr>
      <t xml:space="preserve"> If form 8888 is attached, check here      ▶</t>
    </r>
  </si>
  <si>
    <t>21. Add lines 19 and 20</t>
  </si>
  <si>
    <r>
      <rPr>
        <sz val="10"/>
        <rFont val="Arial"/>
      </rPr>
      <t xml:space="preserve">36. Amount of line 34 you want </t>
    </r>
    <r>
      <rPr>
        <b/>
        <sz val="10"/>
        <rFont val="Arial"/>
      </rPr>
      <t xml:space="preserve">applied to your 2022 estimated tax   </t>
    </r>
  </si>
  <si>
    <t>22. Subtract line 21 from line 18. If zero or less, enter -0-</t>
  </si>
  <si>
    <t>Amount You Owe</t>
  </si>
  <si>
    <t>23. Other taxes, inculding self-employment tax, from Schedule 2, line 21</t>
  </si>
  <si>
    <r>
      <rPr>
        <sz val="10"/>
        <rFont val="Arial"/>
      </rPr>
      <t xml:space="preserve">37. </t>
    </r>
    <r>
      <rPr>
        <b/>
        <sz val="10"/>
        <rFont val="Arial"/>
      </rPr>
      <t xml:space="preserve">Amount you owe. </t>
    </r>
    <r>
      <rPr>
        <sz val="10"/>
        <rFont val="Arial"/>
      </rPr>
      <t>Subtract line 33 from line 24. For details on how to pay, see instructions on IRS.gov</t>
    </r>
  </si>
  <si>
    <r>
      <rPr>
        <sz val="10"/>
        <rFont val="Arial"/>
      </rPr>
      <t xml:space="preserve">24. Add lines 22 and 23. This is your </t>
    </r>
    <r>
      <rPr>
        <b/>
        <sz val="10"/>
        <rFont val="Arial"/>
      </rPr>
      <t>total tax</t>
    </r>
  </si>
  <si>
    <t>38. Estimated tax penalty (see instructions on IRS.gov)</t>
  </si>
  <si>
    <t xml:space="preserve">6. B. Personal taxes. For Schedule 1 (Form 1040 or 1040-SR) – Additional Income and Adjustments to Income </t>
  </si>
  <si>
    <t>Part I - Additional Income</t>
  </si>
  <si>
    <t>1. Taxable refunds, credits, or offsets of state and local income taxes</t>
  </si>
  <si>
    <t>k Income from the rental of personal property if you engaged in the rental for profit but were</t>
  </si>
  <si>
    <t>not in the business of renting such property</t>
  </si>
  <si>
    <t>8k</t>
  </si>
  <si>
    <t>2a. Alimony received</t>
  </si>
  <si>
    <t>l Olympic and Paralympic medals and USOC prize money</t>
  </si>
  <si>
    <t>8l</t>
  </si>
  <si>
    <t>b. Date of original divorce or separation agreement (see instructions on IRS.gov)   ▶</t>
  </si>
  <si>
    <t>m Section 951(a) inclusion</t>
  </si>
  <si>
    <t>8m</t>
  </si>
  <si>
    <t>n Section 951A(a) inclusion</t>
  </si>
  <si>
    <t>8n</t>
  </si>
  <si>
    <t>3. Business income or (loss). Attach Schedule C</t>
  </si>
  <si>
    <t>o Section 461(l) excess business loss adjustment</t>
  </si>
  <si>
    <t>8o</t>
  </si>
  <si>
    <t>p Taxable distributions from an ABLE account</t>
  </si>
  <si>
    <t>8p</t>
  </si>
  <si>
    <t>4. Other gains or (losses). Attach Form 4797</t>
  </si>
  <si>
    <t>z Other income. List type and amount ▶</t>
  </si>
  <si>
    <t>8z</t>
  </si>
  <si>
    <t>5. Rental real estate, royalties, partnerships, S corporations, trusts, etc. Attach Schedule E</t>
  </si>
  <si>
    <t>9. Total other income. Add lines 8a through 8z</t>
  </si>
  <si>
    <t>6. Farm income or (loss). Attach Schedule F</t>
  </si>
  <si>
    <t>10. Combine lines 1 through 7 and 9. Enter here and on Form 1040, 1040-SR, or 1040-NR, line 8</t>
  </si>
  <si>
    <t>7. Unemployment compensation</t>
  </si>
  <si>
    <t>8. Other income</t>
  </si>
  <si>
    <t>Part II - Adjustments to Income</t>
  </si>
  <si>
    <t>a Net operating loss</t>
  </si>
  <si>
    <t>8a</t>
  </si>
  <si>
    <t>b Gambling income</t>
  </si>
  <si>
    <t>8b</t>
  </si>
  <si>
    <t>11. Educator expenses</t>
  </si>
  <si>
    <t>c Cancellation of debt</t>
  </si>
  <si>
    <t>8c</t>
  </si>
  <si>
    <t>d Foreign earned income exclusion from Form 2555</t>
  </si>
  <si>
    <t>8d</t>
  </si>
  <si>
    <t>12. Certain business expenses of reservists, performing artists, and fee-basis government officials. Attach Form 2106</t>
  </si>
  <si>
    <t>e Taxable Health Savings Account distribution</t>
  </si>
  <si>
    <t>8e</t>
  </si>
  <si>
    <t>f Alaska Permanent Fund dividends</t>
  </si>
  <si>
    <t>8f</t>
  </si>
  <si>
    <t>13. Health savings account deduction. Attach Form 8889</t>
  </si>
  <si>
    <t>g Jury duty pay</t>
  </si>
  <si>
    <t>8g</t>
  </si>
  <si>
    <t>h Prizes and awards</t>
  </si>
  <si>
    <t>8h</t>
  </si>
  <si>
    <t>14. Moving expenses for members of the Armed Forces. Attach Form 3903</t>
  </si>
  <si>
    <t>i Activity not engaged in for profit income</t>
  </si>
  <si>
    <t>8i</t>
  </si>
  <si>
    <t>j Stock options</t>
  </si>
  <si>
    <t>8j</t>
  </si>
  <si>
    <t>15. Deductible part of self-employment tax. Attach Schedule SE</t>
  </si>
  <si>
    <t>16. Self-employed SEP, SIMPLE, and qualified plans</t>
  </si>
  <si>
    <t xml:space="preserve">6. C. Personal taxes. For Schedule A (Form 1040 or 1040-SR) – Itemized Deductions </t>
  </si>
  <si>
    <t>17. Self-employed health insurance deduction</t>
  </si>
  <si>
    <r>
      <rPr>
        <b/>
        <sz val="10"/>
        <rFont val="Arial"/>
      </rPr>
      <t xml:space="preserve">Medical and Dental Expenses      </t>
    </r>
    <r>
      <rPr>
        <b/>
        <sz val="10"/>
        <rFont val="Arial"/>
      </rPr>
      <t xml:space="preserve">Caution: </t>
    </r>
    <r>
      <rPr>
        <sz val="10"/>
        <rFont val="Arial"/>
      </rPr>
      <t>Do not include expenses reimbursed or paid by others</t>
    </r>
  </si>
  <si>
    <t>18. Penalty on early withdrawal of savings</t>
  </si>
  <si>
    <t>1. Medical and dental expenses (see instructions on IRS.gov)</t>
  </si>
  <si>
    <t>19. Alimony paid</t>
  </si>
  <si>
    <t>2. Enter amount from Form 1040 or 1040-SR, line 11</t>
  </si>
  <si>
    <t>20. IRA deduction</t>
  </si>
  <si>
    <t>3. Multiply line 2 by 7.5% (0.075)</t>
  </si>
  <si>
    <t>21. Student loan interest deduction</t>
  </si>
  <si>
    <t>4. Subtract line 3 from line 1. If line 3 is more than line 1, enter -0-</t>
  </si>
  <si>
    <t>22. Reserved for future use</t>
  </si>
  <si>
    <t>Taxes You Paid</t>
  </si>
  <si>
    <t>23. Archer MSA deduction</t>
  </si>
  <si>
    <t>5. State and local taxes.</t>
  </si>
  <si>
    <t xml:space="preserve">a. State and local income taxes or general sales taxes. You may include either income taxes or </t>
  </si>
  <si>
    <t>24. Other adjustments:</t>
  </si>
  <si>
    <t xml:space="preserve">general sales taxes on line 5a, but not both. If you elect to include general sales taxes instead </t>
  </si>
  <si>
    <t>a Jury duty pay</t>
  </si>
  <si>
    <t>of income taxes, check this box      ▶</t>
  </si>
  <si>
    <t>b Deductible expenses related to income reported on line 8k from the rental of personal property</t>
  </si>
  <si>
    <t>b. State and local real estate taxes</t>
  </si>
  <si>
    <t>c Nontaxable amount of the value of Olympic and Paralympic medals and prizes reported on line 8l</t>
  </si>
  <si>
    <t>24c</t>
  </si>
  <si>
    <t>c. State and local personal property taxes</t>
  </si>
  <si>
    <t>d Reforestation amortization and expenses</t>
  </si>
  <si>
    <t>24d</t>
  </si>
  <si>
    <t>d. Add lines 5a through 5c</t>
  </si>
  <si>
    <t>5d</t>
  </si>
  <si>
    <t>e Repayment of supplemental unemployment benefits under the Trade Act of 1974</t>
  </si>
  <si>
    <t>24e</t>
  </si>
  <si>
    <t>e. Enter the smaller of line 5d or $10,000 ($5,000 if married filing separately)</t>
  </si>
  <si>
    <t>5e</t>
  </si>
  <si>
    <t>f Contributions to section 501(c)(18)(D) pension plans</t>
  </si>
  <si>
    <t>24f</t>
  </si>
  <si>
    <t>g Contributions by certain chaplains to section 403(b) plans</t>
  </si>
  <si>
    <t>24g</t>
  </si>
  <si>
    <t xml:space="preserve">6. Other taxes. List type and amount </t>
  </si>
  <si>
    <t>h Attorney fees and court costs for actions involving certain unlawful discrimination claims</t>
  </si>
  <si>
    <t>24h</t>
  </si>
  <si>
    <t>i Costs you incurred in connection with an award from the IRS for helping detect tax law violations</t>
  </si>
  <si>
    <t>24i</t>
  </si>
  <si>
    <t>j Housing deduction from Form 2555</t>
  </si>
  <si>
    <t>24j</t>
  </si>
  <si>
    <t xml:space="preserve">7. Add lines 5e and 6 </t>
  </si>
  <si>
    <t>k Excess deductions of section 67(e) expenses from Schedule K-1</t>
  </si>
  <si>
    <t>24k</t>
  </si>
  <si>
    <t>z Other adjustments. List type and amount ▶</t>
  </si>
  <si>
    <t>24z</t>
  </si>
  <si>
    <t>Interest You Paid      Caution: Your mortgage interest deduction may be limited (see instructions on IRS.gov)</t>
  </si>
  <si>
    <t>25. Total other adjustments. Add lines 24a through 24z</t>
  </si>
  <si>
    <t xml:space="preserve">8. Home mortgage interest and points. If you didn’t use all of your home mortgage loan(s) to buy, build, or </t>
  </si>
  <si>
    <t xml:space="preserve">improve your home, see instructions on IRS.gov and check this box                                 </t>
  </si>
  <si>
    <t>▶</t>
  </si>
  <si>
    <r>
      <rPr>
        <sz val="10"/>
        <rFont val="Arial"/>
      </rPr>
      <t xml:space="preserve">26. Add lines 11 through 23 and 25. These are your </t>
    </r>
    <r>
      <rPr>
        <b/>
        <sz val="10"/>
        <rFont val="Arial"/>
      </rPr>
      <t>adjustments to income</t>
    </r>
    <r>
      <rPr>
        <sz val="10"/>
        <rFont val="Arial"/>
      </rPr>
      <t>. Enter here and on Form 1040 or 1040-SR,</t>
    </r>
  </si>
  <si>
    <t>a. Home mortgage interest and points reported to you on Form 1098. See instructions on IRS. gov if limited</t>
  </si>
  <si>
    <t>6. D. Personal taxes. For Schedule SE (Form 1040 or 1040-SR) – Self-Employment Tax</t>
  </si>
  <si>
    <t>8b.</t>
  </si>
  <si>
    <t>Home mortgage interest not reported to you on Form 1098. See instructions on IRS.gov if limited. If paid to</t>
  </si>
  <si>
    <t>the person from whom you bought the home, show that person’s name, identifying no., and address</t>
  </si>
  <si>
    <t>Part I: Self-Employment Tax</t>
  </si>
  <si>
    <t>8c.</t>
  </si>
  <si>
    <t>Points not reported to you on Form 1098. (see instructions on IRS.gov for special rules)</t>
  </si>
  <si>
    <t>8d.</t>
  </si>
  <si>
    <t>Mortgage insurance premiums (see instructions on IRS.gov)</t>
  </si>
  <si>
    <r>
      <rPr>
        <b/>
        <sz val="10"/>
        <rFont val="Arial"/>
      </rPr>
      <t xml:space="preserve">Note: </t>
    </r>
    <r>
      <rPr>
        <sz val="10"/>
        <rFont val="Arial"/>
      </rPr>
      <t xml:space="preserve">if your only income subject to self-employment tax is </t>
    </r>
    <r>
      <rPr>
        <b/>
        <sz val="10"/>
        <rFont val="Arial"/>
      </rPr>
      <t>church employee income</t>
    </r>
    <r>
      <rPr>
        <sz val="10"/>
        <rFont val="Arial"/>
      </rPr>
      <t xml:space="preserve">, </t>
    </r>
  </si>
  <si>
    <t>8e.</t>
  </si>
  <si>
    <t>Add lines 8a through 8d</t>
  </si>
  <si>
    <t>see instructions on IRS.gov for how to report your income and the definition of church employee income</t>
  </si>
  <si>
    <t>A.</t>
  </si>
  <si>
    <r>
      <rPr>
        <sz val="10"/>
        <rFont val="Arial"/>
      </rPr>
      <t xml:space="preserve">If you are a minister, member of a religious order, or Christian Science practitioner </t>
    </r>
    <r>
      <rPr>
        <b/>
        <sz val="10"/>
        <rFont val="Arial"/>
      </rPr>
      <t xml:space="preserve">and </t>
    </r>
    <r>
      <rPr>
        <sz val="10"/>
        <rFont val="Arial"/>
      </rPr>
      <t xml:space="preserve">you filed Form 4361, </t>
    </r>
  </si>
  <si>
    <t xml:space="preserve">9. Investment interest. Attach Form 4952 if required. </t>
  </si>
  <si>
    <r>
      <rPr>
        <sz val="10"/>
        <rFont val="Arial"/>
      </rPr>
      <t xml:space="preserve">but you had $400 or more of </t>
    </r>
    <r>
      <rPr>
        <b/>
        <sz val="10"/>
        <rFont val="Arial"/>
      </rPr>
      <t>other</t>
    </r>
    <r>
      <rPr>
        <sz val="10"/>
        <rFont val="Arial"/>
      </rPr>
      <t xml:space="preserve"> net earnings from self-employment, check here and continue with Part I      ▶</t>
    </r>
  </si>
  <si>
    <t xml:space="preserve">10. Add lines 8e and 9 </t>
  </si>
  <si>
    <t>Caution: Skip lines 1a and 1b if you use the Farm Optional Method in Part II. See instructions on IRS.gov</t>
  </si>
  <si>
    <r>
      <rPr>
        <b/>
        <sz val="10"/>
        <rFont val="Arial"/>
      </rPr>
      <t xml:space="preserve">Gifts to Charity      Caution: </t>
    </r>
    <r>
      <rPr>
        <sz val="10"/>
        <rFont val="Arial"/>
      </rPr>
      <t>If you made a gift and got a benefit for it, see instructions on IRS.gov</t>
    </r>
  </si>
  <si>
    <t>1a.</t>
  </si>
  <si>
    <t>Net farm profit or (loss) from Schedule F, line 34, and farm partnerships, Schedule K-1 (Form 1065), box 14, code A</t>
  </si>
  <si>
    <t>11. Gifts by cash or check. If you made any gift of $250 or more, see instructions on IRS.gov</t>
  </si>
  <si>
    <t>b.</t>
  </si>
  <si>
    <t xml:space="preserve">If you received social security retirement or disability benefits, enter the amount of Conservation Reserve Program </t>
  </si>
  <si>
    <t>payments included on Schedule F, line 4b, or listed on Schedule K-1 (Form 1065), box 20, code AH</t>
  </si>
  <si>
    <t>12. Other than by cash or check. If you made any gift of $250 or more, see instructions.</t>
  </si>
  <si>
    <r>
      <rPr>
        <sz val="10"/>
        <rFont val="Arial"/>
      </rPr>
      <t xml:space="preserve">You </t>
    </r>
    <r>
      <rPr>
        <b/>
        <sz val="10"/>
        <rFont val="Arial"/>
      </rPr>
      <t xml:space="preserve">must </t>
    </r>
    <r>
      <rPr>
        <sz val="10"/>
        <rFont val="Arial"/>
      </rPr>
      <t>attach Form 8283 if over $500</t>
    </r>
  </si>
  <si>
    <t>Caution: Skip line 2 if you use the Nonfarm Optional Method in Part II. See instructions on IRS.gov</t>
  </si>
  <si>
    <t>13. Carryover from prior year</t>
  </si>
  <si>
    <r>
      <rPr>
        <sz val="10"/>
        <rFont val="Arial"/>
      </rPr>
      <t>2.</t>
    </r>
    <r>
      <rPr>
        <sz val="2"/>
        <rFont val="Arial"/>
      </rPr>
      <t>.</t>
    </r>
  </si>
  <si>
    <t xml:space="preserve">Net profit or (loss) from Schedule C, line 31; and Schedule K-1 (Form 1065), box 14, code A (other than farming). </t>
  </si>
  <si>
    <t>See instructions on IRS.gov for other income to report or if you are a minister or member of a religious order</t>
  </si>
  <si>
    <t>14. Add lines 11 through 13</t>
  </si>
  <si>
    <t>3. Combine lines 1a, 1b, and 2</t>
  </si>
  <si>
    <t>Casualty and Theft Losses</t>
  </si>
  <si>
    <t xml:space="preserve">15. Casualty and theft loss(es) from a federally declared disaster (other than net qualified disaster losses). </t>
  </si>
  <si>
    <t>4a.</t>
  </si>
  <si>
    <t xml:space="preserve">If line 3 is more than zero, multiply line 3 by 92.35% (0.9235). Otherwise, enter amount from line 3 . </t>
  </si>
  <si>
    <t>Attach Form 4684 and enter the amount from line 18 of that form. (See instructions on IRS.gov)</t>
  </si>
  <si>
    <t>Note: If line 4a is less than $400 due to Conservation Reserve Program payments on line 1b, see instructions on IRS.gov</t>
  </si>
  <si>
    <t>If you elect one or both of the optional methods, enter the total of lines 15 and 17 here</t>
  </si>
  <si>
    <t>Other Itemized Deductions</t>
  </si>
  <si>
    <t>c.</t>
  </si>
  <si>
    <r>
      <rPr>
        <sz val="10"/>
        <rFont val="Arial"/>
      </rPr>
      <t xml:space="preserve">Combine lines 4a and 4b. If less than $400, </t>
    </r>
    <r>
      <rPr>
        <b/>
        <sz val="10"/>
        <rFont val="Arial"/>
      </rPr>
      <t>stop;</t>
    </r>
    <r>
      <rPr>
        <sz val="10"/>
        <rFont val="Arial"/>
      </rPr>
      <t xml:space="preserve"> you don’t owe self-employment tax. </t>
    </r>
  </si>
  <si>
    <t>4c</t>
  </si>
  <si>
    <t xml:space="preserve">16. Other from list in instructions. List type and amount      ▶ </t>
  </si>
  <si>
    <r>
      <rPr>
        <b/>
        <sz val="10"/>
        <color rgb="FF000000"/>
        <rFont val="Arial"/>
      </rPr>
      <t>Exception:</t>
    </r>
    <r>
      <rPr>
        <sz val="10"/>
        <color rgb="FF000000"/>
        <rFont val="Arial"/>
      </rPr>
      <t xml:space="preserve"> If less than $400 and you had </t>
    </r>
    <r>
      <rPr>
        <b/>
        <sz val="10"/>
        <color rgb="FF000000"/>
        <rFont val="Arial"/>
      </rPr>
      <t>church employee income,</t>
    </r>
    <r>
      <rPr>
        <sz val="10"/>
        <color rgb="FF000000"/>
        <rFont val="Arial"/>
      </rPr>
      <t xml:space="preserve"> enter -0- and continue</t>
    </r>
  </si>
  <si>
    <t>Total Itemized Deductions</t>
  </si>
  <si>
    <t>17. Add the amounts in the far right column for lines 4 through 16. Also, enter this amount on Form 1040 or 1040-SR, line 9</t>
  </si>
  <si>
    <t>18. If you elect to itemize deductions even though they are less than your standard deduction, check this box       ▶</t>
  </si>
  <si>
    <t>Part II: Optional Methods To Figure Net Earnings (see instructions on IRS.gov)</t>
  </si>
  <si>
    <t>5a.</t>
  </si>
  <si>
    <r>
      <rPr>
        <sz val="10"/>
        <rFont val="Arial"/>
      </rPr>
      <t xml:space="preserve">Enter your </t>
    </r>
    <r>
      <rPr>
        <b/>
        <sz val="10"/>
        <rFont val="Arial"/>
      </rPr>
      <t xml:space="preserve">church employee income </t>
    </r>
    <r>
      <rPr>
        <sz val="10"/>
        <rFont val="Arial"/>
      </rPr>
      <t xml:space="preserve">from Form W-2. See instructions on IRS.gov for definition of church </t>
    </r>
  </si>
  <si>
    <r>
      <rPr>
        <b/>
        <sz val="10"/>
        <rFont val="Arial"/>
      </rPr>
      <t>Farm Optional Method.</t>
    </r>
    <r>
      <rPr>
        <sz val="10"/>
        <rFont val="Arial"/>
      </rPr>
      <t xml:space="preserve"> You may use this method </t>
    </r>
    <r>
      <rPr>
        <b/>
        <sz val="10"/>
        <rFont val="Arial"/>
      </rPr>
      <t>only</t>
    </r>
    <r>
      <rPr>
        <sz val="10"/>
        <rFont val="Arial"/>
      </rPr>
      <t xml:space="preserve"> if </t>
    </r>
    <r>
      <rPr>
        <b/>
        <sz val="10"/>
        <rFont val="Arial"/>
      </rPr>
      <t>(a)</t>
    </r>
    <r>
      <rPr>
        <sz val="10"/>
        <rFont val="Arial"/>
      </rPr>
      <t xml:space="preserve"> your gross farm income¹ wasn't more than $8,820, or </t>
    </r>
  </si>
  <si>
    <t>employee income</t>
  </si>
  <si>
    <r>
      <rPr>
        <b/>
        <sz val="10"/>
        <color rgb="FF000000"/>
        <rFont val="Arial"/>
      </rPr>
      <t>(b)</t>
    </r>
    <r>
      <rPr>
        <sz val="10"/>
        <color rgb="FF000000"/>
        <rFont val="Arial"/>
      </rPr>
      <t xml:space="preserve"> your net farm profits² were less than $6,367</t>
    </r>
  </si>
  <si>
    <t>Multiply line 5a by 92.35% (0.9235). If less than $100, enter -0-</t>
  </si>
  <si>
    <t>14. Maximum income for optional methods. Value: $5,880</t>
  </si>
  <si>
    <t>6. Add lines 4c and 5b</t>
  </si>
  <si>
    <r>
      <rPr>
        <sz val="10"/>
        <rFont val="Arial"/>
      </rPr>
      <t xml:space="preserve">15. Enter the </t>
    </r>
    <r>
      <rPr>
        <b/>
        <sz val="10"/>
        <rFont val="Arial"/>
      </rPr>
      <t xml:space="preserve">smaller </t>
    </r>
    <r>
      <rPr>
        <sz val="10"/>
        <rFont val="Arial"/>
      </rPr>
      <t xml:space="preserve">of: two-thirds (2/3) of gross farm income (not less than zero) </t>
    </r>
    <r>
      <rPr>
        <b/>
        <sz val="10"/>
        <rFont val="Arial"/>
      </rPr>
      <t>or</t>
    </r>
    <r>
      <rPr>
        <sz val="10"/>
        <rFont val="Arial"/>
      </rPr>
      <t xml:space="preserve"> $5,880. Also, include this amount on</t>
    </r>
  </si>
  <si>
    <t>line 4b above</t>
  </si>
  <si>
    <t xml:space="preserve">7. Maximum amount if combined wages and self-employment earnings subject to social security tax or the </t>
  </si>
  <si>
    <t>6.2% portion of the 7.65% railroad retirement (tier 1) tax for 2021</t>
  </si>
  <si>
    <r>
      <rPr>
        <b/>
        <sz val="10"/>
        <rFont val="Arial"/>
      </rPr>
      <t xml:space="preserve">Nonfarm Optional Method. </t>
    </r>
    <r>
      <rPr>
        <sz val="10"/>
        <rFont val="Arial"/>
      </rPr>
      <t xml:space="preserve">You may use this method </t>
    </r>
    <r>
      <rPr>
        <b/>
        <sz val="10"/>
        <rFont val="Arial"/>
      </rPr>
      <t xml:space="preserve">only </t>
    </r>
    <r>
      <rPr>
        <sz val="10"/>
        <rFont val="Arial"/>
      </rPr>
      <t xml:space="preserve">if </t>
    </r>
    <r>
      <rPr>
        <b/>
        <sz val="10"/>
        <rFont val="Arial"/>
      </rPr>
      <t xml:space="preserve">(a) </t>
    </r>
    <r>
      <rPr>
        <sz val="10"/>
        <rFont val="Arial"/>
      </rPr>
      <t>your net nonfarm profits³ were less than $6,367 and</t>
    </r>
  </si>
  <si>
    <t>8a.</t>
  </si>
  <si>
    <t>Total social security wages and tips (total of boxes 3 and 7 on Form(s) W-2) and railroad</t>
  </si>
  <si>
    <r>
      <rPr>
        <sz val="10"/>
        <color rgb="FF000000"/>
        <rFont val="Arial"/>
      </rPr>
      <t xml:space="preserve">also less than 72.189% of your gross nonfarm income⁴, </t>
    </r>
    <r>
      <rPr>
        <b/>
        <sz val="10"/>
        <color rgb="FF000000"/>
        <rFont val="Arial"/>
      </rPr>
      <t>and (b)</t>
    </r>
    <r>
      <rPr>
        <sz val="10"/>
        <color rgb="FF000000"/>
        <rFont val="Arial"/>
      </rPr>
      <t xml:space="preserve"> you had net earnings from self-employment of at least </t>
    </r>
  </si>
  <si>
    <t>retirement (tier 1) compensation. If $132,900 or more, skip lines 8b through 10, and go to line 11</t>
  </si>
  <si>
    <r>
      <rPr>
        <sz val="10"/>
        <rFont val="Arial"/>
      </rPr>
      <t xml:space="preserve">$400 in 2 of the prior 3 years.        </t>
    </r>
    <r>
      <rPr>
        <b/>
        <sz val="10"/>
        <rFont val="Arial"/>
      </rPr>
      <t xml:space="preserve">Caution: </t>
    </r>
    <r>
      <rPr>
        <sz val="10"/>
        <rFont val="Arial"/>
      </rPr>
      <t>You may use this method no more than five times</t>
    </r>
  </si>
  <si>
    <t>Unreported tips subject to social security tax (from Form 4137, line 10)</t>
  </si>
  <si>
    <t>Wages subject to social security tax (from Form 8919, line 10)</t>
  </si>
  <si>
    <t>16. Subtract line 15 from line 14</t>
  </si>
  <si>
    <t>d.</t>
  </si>
  <si>
    <t>Add lines 8a, 8b, and 8c</t>
  </si>
  <si>
    <r>
      <rPr>
        <sz val="10"/>
        <rFont val="Arial"/>
      </rPr>
      <t xml:space="preserve">17. Enter the </t>
    </r>
    <r>
      <rPr>
        <b/>
        <sz val="10"/>
        <rFont val="Arial"/>
      </rPr>
      <t xml:space="preserve">smaller </t>
    </r>
    <r>
      <rPr>
        <sz val="10"/>
        <rFont val="Arial"/>
      </rPr>
      <t xml:space="preserve">of: two-thirds (2/3) of gross farm income (not less than zero) </t>
    </r>
    <r>
      <rPr>
        <b/>
        <sz val="10"/>
        <rFont val="Arial"/>
      </rPr>
      <t>or</t>
    </r>
    <r>
      <rPr>
        <sz val="10"/>
        <rFont val="Arial"/>
      </rPr>
      <t xml:space="preserve"> the amount on line 16. Also, include this </t>
    </r>
  </si>
  <si>
    <t>9. Subtract line 8d from line 7. If zero or less, enter -0- here and on line 10 and go to line 11</t>
  </si>
  <si>
    <t>on line 4b above</t>
  </si>
  <si>
    <t>10. Multiply the smaller of line 6 or line 9 by 12.4% (0.124)</t>
  </si>
  <si>
    <t>11. Mutiply line 6 by 2.9% (0.029)</t>
  </si>
  <si>
    <t>[1] From Sch. F, line 9, and Sch. K-1 (Form 1065), box 14, code B.</t>
  </si>
  <si>
    <r>
      <rPr>
        <sz val="10"/>
        <rFont val="Arial"/>
      </rPr>
      <t xml:space="preserve">12. </t>
    </r>
    <r>
      <rPr>
        <b/>
        <sz val="10"/>
        <rFont val="Arial"/>
      </rPr>
      <t xml:space="preserve">Self-employment tax. </t>
    </r>
    <r>
      <rPr>
        <sz val="10"/>
        <rFont val="Arial"/>
      </rPr>
      <t xml:space="preserve">Add lines 10 and 11. Enter here and on </t>
    </r>
    <r>
      <rPr>
        <b/>
        <sz val="10"/>
        <rFont val="Arial"/>
      </rPr>
      <t>Schedule 2 (Form 1040), line 4</t>
    </r>
  </si>
  <si>
    <t>[2] From Sch. F, line 34, and Sch. K-1 (Form 1065), box 14, code A—minus the amount you would have entered on line 1b</t>
  </si>
  <si>
    <t>had you not used the optional method.</t>
  </si>
  <si>
    <r>
      <rPr>
        <sz val="10"/>
        <rFont val="Arial"/>
      </rPr>
      <t xml:space="preserve">13. </t>
    </r>
    <r>
      <rPr>
        <b/>
        <sz val="10"/>
        <rFont val="Arial"/>
      </rPr>
      <t>Deduction for one-half of self-employment tax.</t>
    </r>
  </si>
  <si>
    <r>
      <rPr>
        <sz val="10"/>
        <rFont val="Arial"/>
      </rPr>
      <t xml:space="preserve">Multiply line 12 by 50% (0.50). Enter here and on </t>
    </r>
    <r>
      <rPr>
        <b/>
        <sz val="10"/>
        <rFont val="Arial"/>
      </rPr>
      <t>Schedule 1 (Form 1040), line 15</t>
    </r>
  </si>
  <si>
    <t>[3] From Sch. C, line 31; and Sch. K-1 (Form 1065), box 14, code A.</t>
  </si>
  <si>
    <t>[4] From Sch. C, line 7; and Sch. K-1 (Form 1065), box 14, code C.</t>
  </si>
  <si>
    <t>6. E. Personal taxes. For Michigan Income Tax</t>
  </si>
  <si>
    <t>8. 2021 RESIDENCY STATUS. Check all that apply.</t>
  </si>
  <si>
    <t xml:space="preserve">1. Filer’s First Name, M.I., Last Name </t>
  </si>
  <si>
    <t>a. Resident</t>
  </si>
  <si>
    <t>b. Nonresident*</t>
  </si>
  <si>
    <t>If a Joint Return, Spouse’s First Name, M.I., Last Name</t>
  </si>
  <si>
    <t>c. Part-Year Resident *</t>
  </si>
  <si>
    <t xml:space="preserve">* If you check box “b” or  “c,” you must complete and include Schedule NR. </t>
  </si>
  <si>
    <t>Home Address (Number, Street, or P.O. Box)</t>
  </si>
  <si>
    <r>
      <rPr>
        <sz val="10"/>
        <rFont val="Arial"/>
      </rPr>
      <t xml:space="preserve">9. </t>
    </r>
    <r>
      <rPr>
        <b/>
        <sz val="10"/>
        <rFont val="Arial"/>
      </rPr>
      <t>EXEMPTIONS. Note:</t>
    </r>
    <r>
      <rPr>
        <sz val="10"/>
        <rFont val="Arial"/>
      </rPr>
      <t xml:space="preserve"> If someone else can claim you as a dependent, check box 9e, enter 0 on line 9a and enter $1,500 on line 9e (see</t>
    </r>
  </si>
  <si>
    <t xml:space="preserve">City or Town, State, ZIP Code </t>
  </si>
  <si>
    <t>instructions on michigan.gov/taxes).</t>
  </si>
  <si>
    <t>2. Filer’s Full Social Security No. (Example: 123-45-6789)</t>
  </si>
  <si>
    <r>
      <rPr>
        <sz val="10"/>
        <rFont val="Arial"/>
      </rPr>
      <t xml:space="preserve">a. Number of exemptions (see instructions on </t>
    </r>
    <r>
      <rPr>
        <sz val="10"/>
        <color rgb="FF000000"/>
        <rFont val="Arial"/>
      </rPr>
      <t>michigan.gov/taxes)</t>
    </r>
  </si>
  <si>
    <t>9a</t>
  </si>
  <si>
    <t>x $4,750</t>
  </si>
  <si>
    <t xml:space="preserve">3. Spouse’s Full Social Security No. (Example: 123-45-6789) </t>
  </si>
  <si>
    <t xml:space="preserve">b. Number of individuals who qualify for one of the following special exemptions: </t>
  </si>
  <si>
    <t>deaf, blind, hemiplegic, paraplegic, quadriplegic, or totally and permanently</t>
  </si>
  <si>
    <t>9b</t>
  </si>
  <si>
    <t>x $2,800</t>
  </si>
  <si>
    <t>4. School District Code (5 digits – see instructions)</t>
  </si>
  <si>
    <t>disabled</t>
  </si>
  <si>
    <t>5. STATE CAMPAIGN FUND</t>
  </si>
  <si>
    <t>c. Number of qualified disabled veterans</t>
  </si>
  <si>
    <t>9c</t>
  </si>
  <si>
    <t>x $400</t>
  </si>
  <si>
    <t xml:space="preserve">Check if you (and/or your spouse, if filing a joint return) want $3 of your taxes to go to this fund. This will not increase your tax or reduce </t>
  </si>
  <si>
    <t>your refund.</t>
  </si>
  <si>
    <r>
      <rPr>
        <sz val="10"/>
        <rFont val="Arial"/>
      </rPr>
      <t xml:space="preserve">d. Number of Certificates of Stillbirth from MDHHS (see instructions on </t>
    </r>
    <r>
      <rPr>
        <sz val="10"/>
        <color rgb="FF000000"/>
        <rFont val="Arial"/>
      </rPr>
      <t>michigan.gov/taxes)</t>
    </r>
  </si>
  <si>
    <t>9d</t>
  </si>
  <si>
    <t>a. Filer</t>
  </si>
  <si>
    <t>b. Spouse</t>
  </si>
  <si>
    <t>e. Claimed as dependent, see line 9 NOTE above</t>
  </si>
  <si>
    <t>9e</t>
  </si>
  <si>
    <t>f. Add lines 9a, 9b, 9c, 9d and 9e. Enter here and on line 15</t>
  </si>
  <si>
    <t>9f</t>
  </si>
  <si>
    <t>6. FARMERS, FISHERMEN, OR SEAFARERS</t>
  </si>
  <si>
    <t>Check this box if 2/3 of your income is from farming, fishing, or seafaring.</t>
  </si>
  <si>
    <r>
      <rPr>
        <sz val="10"/>
        <rFont val="Arial"/>
      </rPr>
      <t xml:space="preserve">10. Adjusted Gross Income from your U.S. Forms 1040 or 1040NR (see instructions on </t>
    </r>
    <r>
      <rPr>
        <sz val="10"/>
        <color rgb="FF000000"/>
        <rFont val="Arial"/>
      </rPr>
      <t>michigan.gov/taxes)</t>
    </r>
  </si>
  <si>
    <r>
      <rPr>
        <sz val="10"/>
        <rFont val="Arial"/>
      </rPr>
      <t xml:space="preserve">11. Additions from Schedule 1, line 9. </t>
    </r>
    <r>
      <rPr>
        <b/>
        <sz val="10"/>
        <rFont val="Arial"/>
      </rPr>
      <t>Include Schedule 1</t>
    </r>
  </si>
  <si>
    <t>7. 2021 FILING STATUS. Check one.</t>
  </si>
  <si>
    <t>a. Single</t>
  </si>
  <si>
    <r>
      <rPr>
        <sz val="10"/>
        <rFont val="Arial"/>
      </rPr>
      <t xml:space="preserve">12. </t>
    </r>
    <r>
      <rPr>
        <b/>
        <sz val="10"/>
        <rFont val="Arial"/>
      </rPr>
      <t>Total.</t>
    </r>
    <r>
      <rPr>
        <sz val="10"/>
        <rFont val="Arial"/>
      </rPr>
      <t xml:space="preserve"> Add lines 10 and 11</t>
    </r>
  </si>
  <si>
    <t>b. Married filing jointly</t>
  </si>
  <si>
    <t>c. Married filing separately*</t>
  </si>
  <si>
    <r>
      <rPr>
        <sz val="10"/>
        <rFont val="Arial"/>
      </rPr>
      <t xml:space="preserve">13. Subtractions from Schedule 1, line 28. </t>
    </r>
    <r>
      <rPr>
        <b/>
        <sz val="10"/>
        <rFont val="Arial"/>
      </rPr>
      <t>Include Schedule 1</t>
    </r>
  </si>
  <si>
    <t xml:space="preserve"> * If you check box “c,” complete line 3 and enter spouse’s full name below:</t>
  </si>
  <si>
    <r>
      <rPr>
        <sz val="10"/>
        <rFont val="Arial"/>
      </rPr>
      <t xml:space="preserve">14. </t>
    </r>
    <r>
      <rPr>
        <b/>
        <sz val="10"/>
        <rFont val="Arial"/>
      </rPr>
      <t>Income subject to tax.</t>
    </r>
    <r>
      <rPr>
        <sz val="10"/>
        <rFont val="Arial"/>
      </rPr>
      <t xml:space="preserve"> Subtract line 13 from line 12. If line 13 is greater than line 12, enter “0”</t>
    </r>
  </si>
  <si>
    <r>
      <rPr>
        <sz val="10"/>
        <rFont val="Arial"/>
      </rPr>
      <t xml:space="preserve">15. </t>
    </r>
    <r>
      <rPr>
        <b/>
        <sz val="10"/>
        <rFont val="Arial"/>
      </rPr>
      <t>Exemption allowance.</t>
    </r>
    <r>
      <rPr>
        <sz val="10"/>
        <rFont val="Arial"/>
      </rPr>
      <t xml:space="preserve"> Enter amount from line 9f or Schedule NR, line 19</t>
    </r>
  </si>
  <si>
    <t>FEDERAL</t>
  </si>
  <si>
    <t>MICHIGAN</t>
  </si>
  <si>
    <t>27. Earned Income Tax Credit. Multiply line 27a by 6% (0.06) and</t>
  </si>
  <si>
    <r>
      <rPr>
        <sz val="10"/>
        <rFont val="Arial"/>
      </rPr>
      <t xml:space="preserve">16. </t>
    </r>
    <r>
      <rPr>
        <b/>
        <sz val="10"/>
        <rFont val="Arial"/>
      </rPr>
      <t>Taxable income.</t>
    </r>
    <r>
      <rPr>
        <sz val="10"/>
        <rFont val="Arial"/>
      </rPr>
      <t xml:space="preserve"> Subtract line 15 from line 14. If line 15 is greater than line 14, enter “0”</t>
    </r>
  </si>
  <si>
    <t>enter result on line 27b</t>
  </si>
  <si>
    <r>
      <rPr>
        <sz val="10"/>
        <rFont val="Arial"/>
      </rPr>
      <t xml:space="preserve">17. </t>
    </r>
    <r>
      <rPr>
        <b/>
        <sz val="10"/>
        <rFont val="Arial"/>
      </rPr>
      <t>Tax.</t>
    </r>
    <r>
      <rPr>
        <sz val="10"/>
        <rFont val="Arial"/>
      </rPr>
      <t xml:space="preserve"> Multiply line 16 by 4.25% (0.0425)</t>
    </r>
  </si>
  <si>
    <r>
      <rPr>
        <sz val="10"/>
        <rFont val="Arial"/>
      </rPr>
      <t>28. Michigan Historic Preservation Tax Credit (refundable).</t>
    </r>
    <r>
      <rPr>
        <b/>
        <sz val="10"/>
        <rFont val="Arial"/>
      </rPr>
      <t xml:space="preserve"> Include Form 3581</t>
    </r>
  </si>
  <si>
    <t>29. Credit for allocated share of tax paid by an electing flow-through entity (see instructions on michigan.gov/taxes)</t>
  </si>
  <si>
    <t>NON-REFUNDABLE CREDITS</t>
  </si>
  <si>
    <t>AMOUNT</t>
  </si>
  <si>
    <t>CREDIT</t>
  </si>
  <si>
    <r>
      <rPr>
        <sz val="10"/>
        <rFont val="Arial"/>
      </rPr>
      <t xml:space="preserve">30. Michigan tax withheld from Schedule W, line 6. </t>
    </r>
    <r>
      <rPr>
        <b/>
        <sz val="10"/>
        <rFont val="Arial"/>
      </rPr>
      <t>Include Schedule W (do not submit W-2s)</t>
    </r>
  </si>
  <si>
    <t>18. Income Tax Imposed by government units outside Michigan.</t>
  </si>
  <si>
    <r>
      <rPr>
        <sz val="10"/>
        <rFont val="Arial"/>
      </rPr>
      <t xml:space="preserve">Include a copy of the return (see instructions on </t>
    </r>
    <r>
      <rPr>
        <sz val="10"/>
        <color rgb="FF000000"/>
        <rFont val="Arial"/>
      </rPr>
      <t>michigan.gov/taxes)</t>
    </r>
  </si>
  <si>
    <t>18a</t>
  </si>
  <si>
    <t>18b</t>
  </si>
  <si>
    <t>31. Estimated tax, extension payments and 2020 credit forward</t>
  </si>
  <si>
    <t>19. Michigan Historic Preservation Tax Credit carryforward (see</t>
  </si>
  <si>
    <t>19a</t>
  </si>
  <si>
    <t>19b</t>
  </si>
  <si>
    <r>
      <rPr>
        <sz val="10"/>
        <rFont val="Arial"/>
      </rPr>
      <t xml:space="preserve">32. </t>
    </r>
    <r>
      <rPr>
        <b/>
        <sz val="10"/>
        <rFont val="Arial"/>
      </rPr>
      <t>2021 AMENDED RETURNS ONLY.</t>
    </r>
    <r>
      <rPr>
        <sz val="10"/>
        <rFont val="Arial"/>
      </rPr>
      <t xml:space="preserve"> Taxpayers completing an original 2021 return should skip to line 33.</t>
    </r>
  </si>
  <si>
    <r>
      <rPr>
        <sz val="10"/>
        <rFont val="Arial"/>
      </rPr>
      <t xml:space="preserve">instructions on </t>
    </r>
    <r>
      <rPr>
        <sz val="10"/>
        <color rgb="FF000000"/>
        <rFont val="Arial"/>
      </rPr>
      <t>michigan.gov/taxes)</t>
    </r>
  </si>
  <si>
    <r>
      <rPr>
        <sz val="10"/>
        <rFont val="Arial"/>
      </rPr>
      <t xml:space="preserve">Amended returns must include Schedule AMD (see instructions on </t>
    </r>
    <r>
      <rPr>
        <sz val="10"/>
        <color rgb="FF000000"/>
        <rFont val="Arial"/>
      </rPr>
      <t>michigan.gov/taxes)</t>
    </r>
  </si>
  <si>
    <r>
      <rPr>
        <sz val="10"/>
        <rFont val="Arial"/>
      </rPr>
      <t>20.</t>
    </r>
    <r>
      <rPr>
        <b/>
        <sz val="10"/>
        <rFont val="Arial"/>
      </rPr>
      <t xml:space="preserve"> Income Tax</t>
    </r>
    <r>
      <rPr>
        <sz val="10"/>
        <rFont val="Arial"/>
      </rPr>
      <t>. Subtract the sum of lines 18b and 19b from line 17.</t>
    </r>
  </si>
  <si>
    <t xml:space="preserve">If you had a refund and/or credit forward on the original return, check box 31a and enter this amount as a </t>
  </si>
  <si>
    <t>If the sum of lines 18b and 19b is greater than line 17, enter “0”</t>
  </si>
  <si>
    <t>negative number on line 31c.</t>
  </si>
  <si>
    <t>21. Enter amount of Income Tax from line 20</t>
  </si>
  <si>
    <t>If you paid with the original return, check box 31b and enter the amount paid with the original return, plus any</t>
  </si>
  <si>
    <t>additional tax paid after filing, as a positive number on line 31c. Do not include interest or penalty.</t>
  </si>
  <si>
    <r>
      <rPr>
        <sz val="10"/>
        <rFont val="Arial"/>
      </rPr>
      <t xml:space="preserve">22. Voluntary Contributions from Form 4642, line 6. </t>
    </r>
    <r>
      <rPr>
        <b/>
        <sz val="10"/>
        <rFont val="Arial"/>
      </rPr>
      <t>Include Form 4642</t>
    </r>
  </si>
  <si>
    <t>33. Total refundable credits and payments. Add lines 25, 26, 27b, 28, 29, 30 and 31c</t>
  </si>
  <si>
    <r>
      <rPr>
        <sz val="10"/>
        <rFont val="Arial"/>
      </rPr>
      <t xml:space="preserve">23. </t>
    </r>
    <r>
      <rPr>
        <b/>
        <sz val="10"/>
        <rFont val="Arial"/>
      </rPr>
      <t>USE TAX.</t>
    </r>
    <r>
      <rPr>
        <sz val="10"/>
        <rFont val="Arial"/>
      </rPr>
      <t xml:space="preserve"> Use tax due on Internet, mail order or other out-of-state purchases from</t>
    </r>
  </si>
  <si>
    <r>
      <rPr>
        <sz val="10"/>
        <rFont val="Arial"/>
      </rPr>
      <t xml:space="preserve">Worksheet 1 (see instructions on </t>
    </r>
    <r>
      <rPr>
        <sz val="10"/>
        <color rgb="FF000000"/>
        <rFont val="Arial"/>
      </rPr>
      <t>michigan.gov/taxes)</t>
    </r>
  </si>
  <si>
    <t>REFUND OR TAX DUE</t>
  </si>
  <si>
    <r>
      <rPr>
        <sz val="10"/>
        <rFont val="Arial"/>
      </rPr>
      <t xml:space="preserve">24. </t>
    </r>
    <r>
      <rPr>
        <b/>
        <sz val="10"/>
        <rFont val="Arial"/>
      </rPr>
      <t>Total Tax Liability.</t>
    </r>
    <r>
      <rPr>
        <sz val="10"/>
        <rFont val="Arial"/>
      </rPr>
      <t xml:space="preserve"> Add lines 21, 22 and 23</t>
    </r>
  </si>
  <si>
    <r>
      <rPr>
        <sz val="10"/>
        <rFont val="Arial"/>
      </rPr>
      <t xml:space="preserve">34. If line 33 is less than line 24, subtract line 33 from line 24. If applicable, see instructions on </t>
    </r>
    <r>
      <rPr>
        <sz val="10"/>
        <color rgb="FF000000"/>
        <rFont val="Arial"/>
      </rPr>
      <t>michigan.gov/taxes</t>
    </r>
  </si>
  <si>
    <t>Include interest</t>
  </si>
  <si>
    <t>and penalty</t>
  </si>
  <si>
    <t>YOU OWE</t>
  </si>
  <si>
    <t>REFUNDABLE CREDITS AND PAYMENTS</t>
  </si>
  <si>
    <r>
      <rPr>
        <sz val="10"/>
        <rFont val="Arial"/>
      </rPr>
      <t xml:space="preserve">35. </t>
    </r>
    <r>
      <rPr>
        <b/>
        <sz val="10"/>
        <rFont val="Arial"/>
      </rPr>
      <t>Overpayment.</t>
    </r>
    <r>
      <rPr>
        <sz val="10"/>
        <rFont val="Arial"/>
      </rPr>
      <t xml:space="preserve"> If line 33 is greater than line 24, subtract line 24 from line 33</t>
    </r>
  </si>
  <si>
    <r>
      <rPr>
        <sz val="10"/>
        <rFont val="Arial"/>
      </rPr>
      <t xml:space="preserve">25. </t>
    </r>
    <r>
      <rPr>
        <b/>
        <sz val="10"/>
        <rFont val="Arial"/>
      </rPr>
      <t xml:space="preserve">Property Tax Credit. </t>
    </r>
    <r>
      <rPr>
        <sz val="10"/>
        <rFont val="Arial"/>
      </rPr>
      <t>Include MI-1040CR or MI-1040CR-2</t>
    </r>
  </si>
  <si>
    <r>
      <rPr>
        <sz val="10"/>
        <rFont val="Arial"/>
      </rPr>
      <t xml:space="preserve">36. </t>
    </r>
    <r>
      <rPr>
        <b/>
        <sz val="10"/>
        <rFont val="Arial"/>
      </rPr>
      <t>Credit Forward.</t>
    </r>
    <r>
      <rPr>
        <sz val="10"/>
        <rFont val="Arial"/>
      </rPr>
      <t xml:space="preserve"> Amount of line 35 to be credited to your 2022 estimated tax for your 2022 tax return</t>
    </r>
  </si>
  <si>
    <r>
      <rPr>
        <sz val="10"/>
        <rFont val="Arial"/>
      </rPr>
      <t xml:space="preserve">26. </t>
    </r>
    <r>
      <rPr>
        <b/>
        <sz val="10"/>
        <rFont val="Arial"/>
      </rPr>
      <t xml:space="preserve">Farmland Preservation Tax Credit. </t>
    </r>
    <r>
      <rPr>
        <sz val="10"/>
        <rFont val="Arial"/>
      </rPr>
      <t>Include MI-1040CR-5</t>
    </r>
  </si>
  <si>
    <t>37. Subtract line 36 from line 35</t>
  </si>
  <si>
    <t xml:space="preserve">REFUND </t>
  </si>
  <si>
    <t>7. A. Production. Crop production</t>
  </si>
  <si>
    <t>ACRES</t>
  </si>
  <si>
    <t>CASH</t>
  </si>
  <si>
    <t>SHARE</t>
  </si>
  <si>
    <t>SHARED</t>
  </si>
  <si>
    <r>
      <rPr>
        <b/>
        <sz val="10"/>
        <color rgb="FF000000"/>
        <rFont val="Arial"/>
      </rPr>
      <t>Column 1, crop type</t>
    </r>
    <r>
      <rPr>
        <sz val="10"/>
        <color rgb="FF000000"/>
        <rFont val="Arial"/>
      </rPr>
      <t xml:space="preserve"> should be filled with 1 if it's an establishment crop, 2 if it's a double crop, 3 if it's an irrigated crop, and 4 if it's </t>
    </r>
    <r>
      <rPr>
        <b/>
        <sz val="10"/>
        <color rgb="FF000000"/>
        <rFont val="Arial"/>
      </rPr>
      <t xml:space="preserve">prevent </t>
    </r>
  </si>
  <si>
    <t>CROP GROWN (cont'd)</t>
  </si>
  <si>
    <t>TYPE</t>
  </si>
  <si>
    <t>OWNED</t>
  </si>
  <si>
    <t>RENTED</t>
  </si>
  <si>
    <t>RENTAL %</t>
  </si>
  <si>
    <t>YIELD</t>
  </si>
  <si>
    <t>UNIT</t>
  </si>
  <si>
    <t>VALUE</t>
  </si>
  <si>
    <r>
      <rPr>
        <b/>
        <sz val="10"/>
        <color rgb="FF000000"/>
        <rFont val="Arial"/>
      </rPr>
      <t>planted</t>
    </r>
    <r>
      <rPr>
        <sz val="10"/>
        <color rgb="FF000000"/>
        <rFont val="Arial"/>
      </rPr>
      <t>. These reports are essential for allocating balance sheet items in the preparation of enterprise analysis.</t>
    </r>
  </si>
  <si>
    <t>Vegetables</t>
  </si>
  <si>
    <t>TOTAL</t>
  </si>
  <si>
    <t>Potatoes</t>
  </si>
  <si>
    <t>PROD</t>
  </si>
  <si>
    <t>CROP GROWN</t>
  </si>
  <si>
    <t>(your share)</t>
  </si>
  <si>
    <t>Fruits</t>
  </si>
  <si>
    <t>Corn for Grain</t>
  </si>
  <si>
    <t>Apples- Bearing</t>
  </si>
  <si>
    <t>Bu.</t>
  </si>
  <si>
    <t>Corn harvested as HMSC</t>
  </si>
  <si>
    <t>Apples- Non-bearing</t>
  </si>
  <si>
    <t>Corn for Silage</t>
  </si>
  <si>
    <t>Ton</t>
  </si>
  <si>
    <t>Tart Cherries- Bearing</t>
  </si>
  <si>
    <t>Lb.</t>
  </si>
  <si>
    <t>Barley</t>
  </si>
  <si>
    <t>Tart Cherries- Non-bearing</t>
  </si>
  <si>
    <t>Tons Hay</t>
  </si>
  <si>
    <t>Dry Hay</t>
  </si>
  <si>
    <t>Equivalent</t>
  </si>
  <si>
    <t>Haylage</t>
  </si>
  <si>
    <t xml:space="preserve">Pasture from Fields from which a
</t>
  </si>
  <si>
    <t>Dry Beans - Name Type: Navy</t>
  </si>
  <si>
    <t>Cwt.</t>
  </si>
  <si>
    <t>Cutting of Hay Has Been Taken</t>
  </si>
  <si>
    <t>Dry Beans - Black</t>
  </si>
  <si>
    <t>Great Northern Beans</t>
  </si>
  <si>
    <t>Grass Hay Pasture</t>
  </si>
  <si>
    <t>Cranberry Beans</t>
  </si>
  <si>
    <t>Light Red Kidney Beans</t>
  </si>
  <si>
    <t>Pasture- Not including hay fields</t>
  </si>
  <si>
    <t>Navy Beans</t>
  </si>
  <si>
    <t>Oats</t>
  </si>
  <si>
    <t>Soybeans</t>
  </si>
  <si>
    <t>Sugarbeets</t>
  </si>
  <si>
    <t>Non-government Idle Tillable Acres</t>
  </si>
  <si>
    <t>Wheat</t>
  </si>
  <si>
    <t>Rye</t>
  </si>
  <si>
    <t>TOTAL TILLABLE ACRES</t>
  </si>
  <si>
    <t>Cover crops</t>
  </si>
  <si>
    <t>CRP Program</t>
  </si>
  <si>
    <t>Wood/Wet/Waste land not pasturable</t>
  </si>
  <si>
    <t>Manure+wheat, seed</t>
  </si>
  <si>
    <t>Wood/Wet/Waste land pasturable</t>
  </si>
  <si>
    <t>Non-tillable plus roads and buildings</t>
  </si>
  <si>
    <t>TOTAL FARM ACRES</t>
  </si>
  <si>
    <t>7. B. Production. Livestock production</t>
  </si>
  <si>
    <t>This worksheet is for you to estimate and report your annual livestock production. You should at least enter Total/Average values as applicable.</t>
  </si>
  <si>
    <t>Total/</t>
  </si>
  <si>
    <t>MONTH</t>
  </si>
  <si>
    <t>Enterprise</t>
  </si>
  <si>
    <t>Average</t>
  </si>
  <si>
    <t>January</t>
  </si>
  <si>
    <t>Febuary</t>
  </si>
  <si>
    <t>March</t>
  </si>
  <si>
    <t>April</t>
  </si>
  <si>
    <t>May</t>
  </si>
  <si>
    <t>June</t>
  </si>
  <si>
    <t>July</t>
  </si>
  <si>
    <t>August</t>
  </si>
  <si>
    <t>September</t>
  </si>
  <si>
    <t>October</t>
  </si>
  <si>
    <t>November</t>
  </si>
  <si>
    <t>December</t>
  </si>
  <si>
    <t>Dairy</t>
  </si>
  <si>
    <t>Milking cows</t>
  </si>
  <si>
    <t>Beef, Cow, Calf</t>
  </si>
  <si>
    <t>Cows</t>
  </si>
  <si>
    <t>Exposed</t>
  </si>
  <si>
    <t>Total herd</t>
  </si>
  <si>
    <t>females</t>
  </si>
  <si>
    <t>Barn</t>
  </si>
  <si>
    <t>Diagnosed</t>
  </si>
  <si>
    <t>capacity</t>
  </si>
  <si>
    <t>as pregnant</t>
  </si>
  <si>
    <t>Milk sold</t>
  </si>
  <si>
    <t>Calvings</t>
  </si>
  <si>
    <t>Heifer</t>
  </si>
  <si>
    <t>Calves</t>
  </si>
  <si>
    <t>born</t>
  </si>
  <si>
    <t>Calves born</t>
  </si>
  <si>
    <t>Heifers</t>
  </si>
  <si>
    <t>Deaths</t>
  </si>
  <si>
    <t>dead</t>
  </si>
  <si>
    <t>weaned</t>
  </si>
  <si>
    <t>Weaned</t>
  </si>
  <si>
    <t>Heifers sold</t>
  </si>
  <si>
    <t>weight</t>
  </si>
  <si>
    <t>Market Freezer Beef</t>
  </si>
  <si>
    <t>Steers</t>
  </si>
  <si>
    <t>retained</t>
  </si>
  <si>
    <t>Dairy / Beef</t>
  </si>
  <si>
    <t>heifer type</t>
  </si>
  <si>
    <t>Steers dead</t>
  </si>
  <si>
    <t>Sold heifers</t>
  </si>
  <si>
    <t>Steers sold</t>
  </si>
  <si>
    <t>Steer</t>
  </si>
  <si>
    <t>steer type</t>
  </si>
  <si>
    <t>Sold steers</t>
  </si>
  <si>
    <t>Farrow to Finish</t>
  </si>
  <si>
    <t>Market &amp; Feeder Lamb</t>
  </si>
  <si>
    <t>Sows</t>
  </si>
  <si>
    <t>Ewes</t>
  </si>
  <si>
    <t>Litters</t>
  </si>
  <si>
    <t>farrowed</t>
  </si>
  <si>
    <t>Farrowing</t>
  </si>
  <si>
    <t>crates</t>
  </si>
  <si>
    <t>Lambings</t>
  </si>
  <si>
    <t>Pigs born</t>
  </si>
  <si>
    <t>Lambs born</t>
  </si>
  <si>
    <t>Pigs dead</t>
  </si>
  <si>
    <t>Lambs dead</t>
  </si>
  <si>
    <t>Lambs</t>
  </si>
  <si>
    <t>Pigs weaned</t>
  </si>
  <si>
    <t>Feeder Pig</t>
  </si>
  <si>
    <t>Poultry</t>
  </si>
  <si>
    <t xml:space="preserve">Laying </t>
  </si>
  <si>
    <t>Hens</t>
  </si>
  <si>
    <t>The balance sheet or net worth statement is a snapshot of the financial position of the farm business owner at a given point in time.</t>
  </si>
  <si>
    <t>Asset valuation methods: Cost Value (CV) versus Market Value (MV)</t>
  </si>
  <si>
    <t>Everything the producer owns and owes is listed on the balance sheet.</t>
  </si>
  <si>
    <t xml:space="preserve">It provides a summary of how funds have been invested in the business (assets) and the financing methods (liabilities) used, at a given point in </t>
  </si>
  <si>
    <t>The Market Value and Cost Value amounts are the same for current assets.</t>
  </si>
  <si>
    <t>time. Accurate and detailed balance sheets are needed to accomplish the following:</t>
  </si>
  <si>
    <t xml:space="preserve">Analyze the financial performance of the business.
</t>
  </si>
  <si>
    <t>For intermediate and long-term assets, values should be determined using both their Cost Value and their Market Value.</t>
  </si>
  <si>
    <t>Secure credit and financing from lenders</t>
  </si>
  <si>
    <t xml:space="preserve">Monitor financial progress over time
</t>
  </si>
  <si>
    <t xml:space="preserve">Cost value is the total purchase cost less accumulated depreciation. Depreciation for business analysis purposes does not have to be tax
On cost value balance sheets, enter 
</t>
  </si>
  <si>
    <t>Make financial projections</t>
  </si>
  <si>
    <t xml:space="preserve">depreciation. It is better to establish economic depreciation that more nearly distributes the purchase cost over the useful life of the assets. </t>
  </si>
  <si>
    <t xml:space="preserve">Understand the financial risk position
</t>
  </si>
  <si>
    <t xml:space="preserve">Each schedule in the Net Worth Statement provides a suggested economic depreciation amount, when applicable. </t>
  </si>
  <si>
    <t>Provide information for transition planning</t>
  </si>
  <si>
    <t xml:space="preserve">The first step in building an accurate balance sheet is to select the date that the balance sheet represents. It needs to be consistent from year to </t>
  </si>
  <si>
    <t>Market value is an estimation of the fair market value that an asset could be sold for on December 31st.</t>
  </si>
  <si>
    <t xml:space="preserve">year. December 31st is the most common date, but pick something that matches your accounting year and your operation's activities. Space is </t>
  </si>
  <si>
    <t xml:space="preserve">provided to enter ending totals (as of Dec 31st of the year under analysis), and beginning totals (as of Dec 31st of the previous year). Having </t>
  </si>
  <si>
    <t xml:space="preserve">beginning and ending values enables adjustment of cash accounting for inventory changes that occurred during the year. This is essential to </t>
  </si>
  <si>
    <t xml:space="preserve">understanding the farm's true financial performance. </t>
  </si>
  <si>
    <r>
      <rPr>
        <sz val="10"/>
        <color rgb="FF000000"/>
        <rFont val="Arial"/>
      </rPr>
      <t xml:space="preserve">Why include </t>
    </r>
    <r>
      <rPr>
        <b/>
        <sz val="10"/>
        <color rgb="FF000000"/>
        <rFont val="Arial"/>
      </rPr>
      <t xml:space="preserve">both </t>
    </r>
    <r>
      <rPr>
        <sz val="10"/>
        <color rgb="FF000000"/>
        <rFont val="Arial"/>
      </rPr>
      <t>Market Values and Cost Values in your balance sheet:</t>
    </r>
  </si>
  <si>
    <t xml:space="preserve">The next step is to identify the person(s) or entity(ies) being described (partners, individual or farm only). If you farm with a partner, it is useful to </t>
  </si>
  <si>
    <t>have two separate balance sheets, one for you as an individual, and one for the partnership.</t>
  </si>
  <si>
    <t>There is space to enter both the Cost Value and the Market Value of term (intermediate and long-term) assets in the worksheet.</t>
  </si>
  <si>
    <t xml:space="preserve">Within the personal balance sheet, it is important to keep farm from non-farm assets and liabilities separate. Most farm balance sheets break </t>
  </si>
  <si>
    <t>Lenders want to see the Market Value of term assets so they can determine ability to repay the loan if they had to foreclose.</t>
  </si>
  <si>
    <t>both farm and non-farm assets and liabilities into three categories: current, intermediate, and long term.</t>
  </si>
  <si>
    <t xml:space="preserve">Comparisons of financial ratios across farms are more meaningful using Market Values, while comparisons from year to year of an individual farm </t>
  </si>
  <si>
    <t>The enterprise analysis ("EA") column reminds you to separate out asset usage by enterprise if you want to do an enterprise analysis. Start by</t>
  </si>
  <si>
    <t xml:space="preserve">are more meaningful using Cost Values. In general terms, the Cost Value measures reflect the actual returns to investment in the business. The </t>
  </si>
  <si>
    <t xml:space="preserve">simply noting what enterprise the asset is used mostly for, and eventually you'll come up with percent or dollar value use allocations for different </t>
  </si>
  <si>
    <t xml:space="preserve">Market Value measures reflect the opportunity cost of investing assets in the business. Thus, to know how much the money you have put into the </t>
  </si>
  <si>
    <t>ones.</t>
  </si>
  <si>
    <t>farm is earning, look at the Cost Value column. To decide if money should continue to be invested in the farm, look at the Market Value column.</t>
  </si>
  <si>
    <t>Looking at Market Values only can be misleading in determining profitability and monitoring financial progress over time.</t>
  </si>
  <si>
    <t>Net worth calculated from a Market Value balance sheet is affected by inflation or deflation as well as actual earned income.</t>
  </si>
  <si>
    <t xml:space="preserve">Assets are all the things owned or owed to the business as of the date of the statement. There may be a liability against the asset. This will be </t>
  </si>
  <si>
    <t xml:space="preserve">The Cost Value balance sheet is not affected by inflation or deflation and is more useful in monitoring the businesses financial profitability and </t>
  </si>
  <si>
    <t>accounted for in the liability part of the Balance Sheet.</t>
  </si>
  <si>
    <t xml:space="preserve">progress since only the changes in net worth resulting from earnings are included. </t>
  </si>
  <si>
    <t xml:space="preserve">A positive Cost Value farm net worth indicates that the business has had greater profits and/or contributed capital than what it has pulled out </t>
  </si>
  <si>
    <r>
      <rPr>
        <b/>
        <sz val="10"/>
        <color rgb="FF000000"/>
        <rFont val="Arial"/>
      </rPr>
      <t xml:space="preserve">Current assets </t>
    </r>
    <r>
      <rPr>
        <sz val="10"/>
        <color rgb="FF000000"/>
        <rFont val="Arial"/>
      </rPr>
      <t>are cash and other assets that you expect to receive, convert to cash, or use (feed, etc.) during a business year.</t>
    </r>
  </si>
  <si>
    <t>of the business.</t>
  </si>
  <si>
    <t xml:space="preserve">A business with negative Cost Value net worth indicates that the business has had losses and/or has pulled more money out of the business </t>
  </si>
  <si>
    <r>
      <rPr>
        <b/>
        <sz val="10"/>
        <color rgb="FF000000"/>
        <rFont val="Arial"/>
      </rPr>
      <t xml:space="preserve">Intermediate-term assets </t>
    </r>
    <r>
      <rPr>
        <sz val="10"/>
        <color rgb="FF000000"/>
        <rFont val="Arial"/>
      </rPr>
      <t xml:space="preserve">are those resources intended to support production, rather than go for immediate sale. Such assets are expected </t>
    </r>
  </si>
  <si>
    <t>than profits generated.</t>
  </si>
  <si>
    <t>to have a useful life of 1 to 10 years.</t>
  </si>
  <si>
    <t>The difference between Cost Value net worth and Market Value net worth is called market valuation equity. This is commonly from land</t>
  </si>
  <si>
    <t>inflation and from machinery being valued greater than the remaining tax cost basis. Having both cost and market valuation balance sheets</t>
  </si>
  <si>
    <r>
      <rPr>
        <b/>
        <sz val="10"/>
        <color rgb="FF000000"/>
        <rFont val="Arial"/>
      </rPr>
      <t>Long-term assets</t>
    </r>
    <r>
      <rPr>
        <sz val="10"/>
        <color rgb="FF000000"/>
        <rFont val="Arial"/>
      </rPr>
      <t xml:space="preserve"> include items of a more permanent nature, such as farmland, buildings and improvements, and co-op shares.</t>
    </r>
  </si>
  <si>
    <t>allows the manager to see where equity is coming from; retained profits or inflation.</t>
  </si>
  <si>
    <r>
      <rPr>
        <b/>
        <sz val="10"/>
        <color rgb="FF000000"/>
        <rFont val="Arial"/>
      </rPr>
      <t>Non-farm Assets</t>
    </r>
    <r>
      <rPr>
        <sz val="10"/>
        <color rgb="FF000000"/>
        <rFont val="Arial"/>
      </rPr>
      <t xml:space="preserve"> are those assets not used in the farm business. These could be profits taken from the business for personal use.</t>
    </r>
  </si>
  <si>
    <t>8. A. Net worth statement. Detailed statement</t>
  </si>
  <si>
    <t>LIABILITIES</t>
  </si>
  <si>
    <t xml:space="preserve">Liabilities are all obligations that are owed as of the statement date. Do not change the classification of a liability as it matures. Cost Values and </t>
  </si>
  <si>
    <t>I. Current Farm Assets</t>
  </si>
  <si>
    <t>Market Values are the same for liabilities. Intermediate and Long-term liabilities are sometimes grouped and referred to as Term Liabilities.</t>
  </si>
  <si>
    <t>Cash and Checking Balances (Financial Analysis Schedule A)</t>
  </si>
  <si>
    <r>
      <rPr>
        <b/>
        <sz val="10"/>
        <color rgb="FF000000"/>
        <rFont val="Arial"/>
      </rPr>
      <t xml:space="preserve">Current Farm Liabilities </t>
    </r>
    <r>
      <rPr>
        <sz val="10"/>
        <color rgb="FF000000"/>
        <rFont val="Arial"/>
      </rPr>
      <t>are those due and payable on demand or within the operating year. These include commodity credit and operating</t>
    </r>
  </si>
  <si>
    <t>loans, accounts payable and accrued expenses.</t>
  </si>
  <si>
    <t xml:space="preserve">Money in farm cash, safe, and checking and savings bank accounts as of Dec 31st. Include the total of checks not yet deposited. It is not unusual to have a </t>
  </si>
  <si>
    <t>negative balance in situations where checks have not cleared the bank.</t>
  </si>
  <si>
    <r>
      <rPr>
        <b/>
        <sz val="10"/>
        <color rgb="FF000000"/>
        <rFont val="Arial"/>
      </rPr>
      <t xml:space="preserve">Intermediate liabilities </t>
    </r>
    <r>
      <rPr>
        <sz val="10"/>
        <color rgb="FF000000"/>
        <rFont val="Arial"/>
      </rPr>
      <t xml:space="preserve">and debts are against intermediate assets - machinery, breeding livestock &amp; perhaps buildings. These typically are </t>
    </r>
  </si>
  <si>
    <t>due within 7 or 10 years.</t>
  </si>
  <si>
    <t>Value</t>
  </si>
  <si>
    <r>
      <rPr>
        <b/>
        <sz val="10"/>
        <color rgb="FF000000"/>
        <rFont val="Arial"/>
      </rPr>
      <t>Long-term liabilities</t>
    </r>
    <r>
      <rPr>
        <sz val="10"/>
        <color rgb="FF000000"/>
        <rFont val="Arial"/>
      </rPr>
      <t xml:space="preserve"> are against long term assets. This will usually include loans, land contracts or mortgages for the purchase of long term </t>
    </r>
  </si>
  <si>
    <t>assets such as land, buildings, and other permanent land improvements. These typically were set up originally with 10 or more years to repay.</t>
  </si>
  <si>
    <t>THIS YEAR'S TOTAL (add Value column)</t>
  </si>
  <si>
    <r>
      <rPr>
        <b/>
        <sz val="10"/>
        <color rgb="FF000000"/>
        <rFont val="Arial"/>
      </rPr>
      <t xml:space="preserve">Non-Farm Liabilities </t>
    </r>
    <r>
      <rPr>
        <sz val="10"/>
        <color rgb="FF000000"/>
        <rFont val="Arial"/>
      </rPr>
      <t>are those liabilities against non-farm assets.</t>
    </r>
  </si>
  <si>
    <t>LAST YEAR'S TOTAL (copy from last year's balance sheet)</t>
  </si>
  <si>
    <r>
      <rPr>
        <b/>
        <sz val="10"/>
        <color rgb="FF000000"/>
        <rFont val="Arial"/>
      </rPr>
      <t>Deferred Farm Liabilities</t>
    </r>
    <r>
      <rPr>
        <sz val="10"/>
        <color rgb="FF000000"/>
        <rFont val="Arial"/>
      </rPr>
      <t xml:space="preserve"> are taxes and other expenses that would have to be paid if assets were sold. Deferred taxes are the result of</t>
    </r>
  </si>
  <si>
    <t xml:space="preserve">reconciling the tax basis of balance sheet assets and the market value of the same assets. A situation that might require a farmer to sell all </t>
  </si>
  <si>
    <t>Prepaid Expenses and Supplies on Hand (Financial Analysis Schedule B)</t>
  </si>
  <si>
    <t>assets at the same time is not typical, but if that was the case, what might be the resulting tax liability? By estimating your deferred tax</t>
  </si>
  <si>
    <t>liability, you can be more knowledgeable of the how your farm business would be affected.</t>
  </si>
  <si>
    <t>Prepaid expenses and supplies on hand are inputs purchased or applied for next year's production. They should be valued at their purchase cost.</t>
  </si>
  <si>
    <t xml:space="preserve">Examples of prepaid expenses are Seed, Fertilizer and lime, Crop chemicals, Drying fuel, Crop supplies, Purchased feed, Vitamins, Minerals, Protein </t>
  </si>
  <si>
    <t>supplements, Packaging materials, Nursery stock, Fuel &amp; oil, Parts &amp; miscelaneous supplies, Dues, etc.</t>
  </si>
  <si>
    <t>EQUITY</t>
  </si>
  <si>
    <t>The basic definition of Equity is Assets minus Liabilities, and it represents what owners really own of the business. It is also known as Net Worth.</t>
  </si>
  <si>
    <t>Value Per Unit</t>
  </si>
  <si>
    <t>Equity changes when:</t>
  </si>
  <si>
    <t>- The business has a profit or loss, OR​​</t>
  </si>
  <si>
    <t>- The owner invests more capital from outside the business or withdraws money from the business, OR​​</t>
  </si>
  <si>
    <t>- Assets change value  ​</t>
  </si>
  <si>
    <t xml:space="preserve">It is important to know where changes in equity are coming from. To see where changes in equity came from, complete the Statement of Owner's </t>
  </si>
  <si>
    <t xml:space="preserve">Equity in Section 8.C with information from the beginning and ending balance sheets. </t>
  </si>
  <si>
    <t>The sum of lines 29, 30 and 31 of the Statement of Owner's Equity should equal line 28. If not, there is a discrepancy that should be addressed</t>
  </si>
  <si>
    <t>as it signals errors in the records.</t>
  </si>
  <si>
    <t>Cash in Growing Crops (Financial Analysis Schedule C)</t>
  </si>
  <si>
    <t>Hedging accounts (Financial Analysis Schedule E)</t>
  </si>
  <si>
    <t>Growing crops includes the value of any crops in the field on the balance sheet date. Usually growing crops are valued at the total of the cash costs</t>
  </si>
  <si>
    <t>invested in them to date, including seed, fertilizer, fuel, and other expenses already invested in planted crops.</t>
  </si>
  <si>
    <t xml:space="preserve">Hedging Accounts includes the equity in all margin accounts. This should be the amount of cash received if liquidating all marketing positions and closing the </t>
  </si>
  <si>
    <t>accounts.</t>
  </si>
  <si>
    <t>Other current assets (Financial Analysis Schedule F)</t>
  </si>
  <si>
    <t>Other Current Assets includes the value of any current business assets not included elsewhere.</t>
  </si>
  <si>
    <t>Accounts receivable (Financial Analysis Schedule D)</t>
  </si>
  <si>
    <t xml:space="preserve">Accounts receivable includes any amounts owed to the business expected to be collected within a year. Generally this includes sales not yet received, but </t>
  </si>
  <si>
    <t>may also include other income such as government payments scheduled to be received from the previous year's crops.</t>
  </si>
  <si>
    <t>Crop inventory (Financial Analysis Schedule G)</t>
  </si>
  <si>
    <t>Livestock held for sale (Financial Analysis Schedule H)</t>
  </si>
  <si>
    <t xml:space="preserve">Crops for sale or feed should include all crops in farm or commercial storage by Dec 31st. List the crop name, the quantity, and the total value of each crop. </t>
  </si>
  <si>
    <t xml:space="preserve">Livestock for sale should include all market livestock being held for the sole purpose of eventual sale. Do not include breeding livestock, those to be culled </t>
  </si>
  <si>
    <t>The value should reflect the current market price, unless it is contracted at a different price.</t>
  </si>
  <si>
    <t>from the breeding herd, or breeding herd replacements; those go on the next table.</t>
  </si>
  <si>
    <t xml:space="preserve">Crops Under Government Loan are crops that secure a government CCC loan. Include the total market value of CCC loan crops. </t>
  </si>
  <si>
    <t>List the livestock type, the number of head, and the value of each livestock type. The value should reflect the market value of the livestock on Dec 31st.</t>
  </si>
  <si>
    <t>A crop under loan can be valued and listed with crops held for sale only if offset later by a loan against it in the liability section.</t>
  </si>
  <si>
    <t>Number of Head</t>
  </si>
  <si>
    <t>Average Weight</t>
  </si>
  <si>
    <t xml:space="preserve">In the description column, note whether it's standing or stored. Also note whether grown for feed or sale. In the Unit column, note the unit used, such as tons, </t>
  </si>
  <si>
    <t>bushels, etc.  See appendix for information on calculating the quantity of crops in storage and pricing corn silage and haylage.</t>
  </si>
  <si>
    <t>Crop</t>
  </si>
  <si>
    <t>Feed or Sale</t>
  </si>
  <si>
    <t>Unit</t>
  </si>
  <si>
    <t>Total Current Farm Assets as of this year (add Line 1, 3, 5, 7, 9, 11, 13 and 15)</t>
  </si>
  <si>
    <t>Value:</t>
  </si>
  <si>
    <t>Total Current Farm Assets as of last year (add Line 2, 4, 6, 8, 10, 12, 14 and 16)</t>
  </si>
  <si>
    <t xml:space="preserve">II. Intermediate Farm Assets </t>
  </si>
  <si>
    <t>Breeding livestock (Financial Analysis Schedule I)</t>
  </si>
  <si>
    <t>Machinery and equipment (Financial Analysis Schedule J)</t>
  </si>
  <si>
    <t xml:space="preserve">Breeding Livestock are livestock held for the purpose of producing offspring or livestock products (milk, etc.) List here the total value of the herd, herd </t>
  </si>
  <si>
    <t>Purchases and sales listed here should match your accounting records.</t>
  </si>
  <si>
    <t>replacements, and herd size.</t>
  </si>
  <si>
    <t xml:space="preserve">There are several alternatives for establishing the cost value of raised breeding livestock. The easiest method is to establish a base value per head for each </t>
  </si>
  <si>
    <t>Make Model</t>
  </si>
  <si>
    <t>Model Year</t>
  </si>
  <si>
    <t>VIN</t>
  </si>
  <si>
    <t>Year Purch</t>
  </si>
  <si>
    <t>Purch Price</t>
  </si>
  <si>
    <t>Cost Value</t>
  </si>
  <si>
    <t>Market Value</t>
  </si>
  <si>
    <t>Year Sold</t>
  </si>
  <si>
    <t>Sale Price</t>
  </si>
  <si>
    <t xml:space="preserve">type of livestock and maintain that value per head from year to year. Changes in total value can then result only from changes in the number of head, not from </t>
  </si>
  <si>
    <t>changes in value.</t>
  </si>
  <si>
    <t>Purchased breeding livestock should be valued at purchase cost less depreciation on cost value balance sheets.</t>
  </si>
  <si>
    <t>Cost Value/Unit</t>
  </si>
  <si>
    <t>Mkt Value/Unit</t>
  </si>
  <si>
    <t>Total CV</t>
  </si>
  <si>
    <t>Total MV</t>
  </si>
  <si>
    <t>21 Last year's inventory (Add inventory up to last year. Write result under Cost and Market Value)</t>
  </si>
  <si>
    <t>THIS YEAR'S TOTAL (add Cost and Market Value columns, respectively)</t>
  </si>
  <si>
    <t>22 Last year's depreciation (7% of last year's inventory at Cost Value and Market Value)</t>
  </si>
  <si>
    <t>23 Last year's depreciated inventory (Line 21-22) (Calculate for CV only)</t>
  </si>
  <si>
    <t>24 This year's purchases (Add up this year's purchases. Write result under Cost and Market Value)</t>
  </si>
  <si>
    <t>25 This year's sales (Add up this year's sales. Write result on both Cost and Market Value Columns)</t>
  </si>
  <si>
    <t>26 This year's inventory (Line 23+24-25 for CV, Line 21+24-25 for MV)</t>
  </si>
  <si>
    <t>27 This year's depreciation (7% of this year's inventory at Cost Value and Market Value)</t>
  </si>
  <si>
    <t>28 This year's depreciated inventory (Line 26-27) (Calculate for CV only)</t>
  </si>
  <si>
    <t>Titled vehicles (Financial Analysis Schedule K)</t>
  </si>
  <si>
    <t>Other intermediate assets (Financial Analysis Schedule L)</t>
  </si>
  <si>
    <t xml:space="preserve">Purchases and sales listed here should match your accounting records. Include cars, trucks, trailers, and boats. </t>
  </si>
  <si>
    <t>Other Intermediate Assets include buildings with a short life and securities not readily marketable. Include Co-op equity, Co-op stock, Co-op retains, Stock on</t>
  </si>
  <si>
    <t>intermediate Farm Credit Service loans, Plant material (Nursery Stock), Grape Certificates, etc.</t>
  </si>
  <si>
    <t>29 Last year's inventory (Add inventory up to last year. Write result under Cost and Market Value)</t>
  </si>
  <si>
    <t>30 Last year's depreciation (15% of last year's inventory at Cost Value and Market Value)</t>
  </si>
  <si>
    <t>31 Last year's depreciated inventory (Line 29-30) (Calculate for CV only)</t>
  </si>
  <si>
    <t>32 This year's purchases (Add up this year's purchases. Write result under Cost and Market Value)</t>
  </si>
  <si>
    <t>33 This year's sales (Add up this year's sales. Write result on both CV and MV Columns)</t>
  </si>
  <si>
    <t>34 This year's inventory (Line 31+32-33 for CV, Line 29+32-33 for MV)</t>
  </si>
  <si>
    <t>35 This year's depreciation (15% of this year's inventory at Cost Value and Market Value)</t>
  </si>
  <si>
    <t>36 This year's depreciated inventory (Line 34-35) (Calculate for Cost Value only)</t>
  </si>
  <si>
    <t>Total Intermediate Farm Assets as of this year (19+28+36+37 for CV, 19+26+34+37 for MV)</t>
  </si>
  <si>
    <t>CV:</t>
  </si>
  <si>
    <t>MV:</t>
  </si>
  <si>
    <t>Total Intermediate Farm Assets as of last year (20+23+31+38 for CV, 20+21+29+38 for MV))</t>
  </si>
  <si>
    <t>III. Long-term Farm Assets</t>
  </si>
  <si>
    <t>Land (Financial Analysis Schedule M)</t>
  </si>
  <si>
    <t>Buildings and improvements (Financial Analysis Schedule N)</t>
  </si>
  <si>
    <t>Please include buildings, land improvements like drainage tile or fencing, grates, plants &amp; trellises, fruit plantings (bearing) and fruit plantings (non-bearing). To</t>
  </si>
  <si>
    <t>calculate depreciation on perennial crops, divide this year's inventory value by the remaining life in years. Use 5% of this year's inventory for everything else.</t>
  </si>
  <si>
    <t>Year Purchased</t>
  </si>
  <si>
    <t>43 Last year's inventory (Add inventory up to last year. Write result under Cost and Market Value)</t>
  </si>
  <si>
    <t>44 Last year's depreciation (enter for both, Cost Values and Market Values)</t>
  </si>
  <si>
    <t>45 Last year's depreciated inventory (Line 43-44) (Calculate for CV only)</t>
  </si>
  <si>
    <t>46 This year's purchases (Add up this year's purchases. Write result under Cost and Market Value)</t>
  </si>
  <si>
    <t>47 This year's sales (Add up this year's sales. Write result on both Cost and Market Value Columns)</t>
  </si>
  <si>
    <t>48 This year's inventory (Line 45+46-47 for CV, Line 43+46-47 for MV)</t>
  </si>
  <si>
    <t>49 This year's depreciation (enter for both, Cost Values and Market Values)</t>
  </si>
  <si>
    <t>50 This year's depreciated inventory (Line 48-49) (Calculate for Cost Value Only)</t>
  </si>
  <si>
    <t>IV. Non-farm Assets</t>
  </si>
  <si>
    <t>Other long term farm assets (Financial Analysis Schedule O)</t>
  </si>
  <si>
    <t>Personal Assets (Financial Analysis Schedule P)</t>
  </si>
  <si>
    <t>Remember to include in Other Long Term Assets co-op shares valued as of the date of the statement.</t>
  </si>
  <si>
    <t xml:space="preserve">If including non-farm assets, include the value of all non-farm assets that you own, including nonfarm businesses, nonfarm property, savings and </t>
  </si>
  <si>
    <t>checking accounts, stocks and bonds, household furnishings and appliances, retirement accounts and IRAs, and personal investments.</t>
  </si>
  <si>
    <t>Total Cost Value</t>
  </si>
  <si>
    <t>Total Market Value</t>
  </si>
  <si>
    <t>Total Long-term Farm Assets as of this year (41+50+51 for CV, 41+48+51 for MV)</t>
  </si>
  <si>
    <t>Total Long-term Farm Assets as of last year (42+45+52 for CV, 42+43+52 for MV)</t>
  </si>
  <si>
    <t>TOTAL FARM ASSETS AS OF THIS YEAR (17+39CV+53CV for CV, 17+39MV+53MV for MV)</t>
  </si>
  <si>
    <t>TOTAL FARM ASSETS AS OF LAST YEAR (18+40CV+54CV for CV, 18+40MV+54MV for MV)</t>
  </si>
  <si>
    <t>Personal Vehicles (Financial Analysis Schedule Q)</t>
  </si>
  <si>
    <t>Cash Value of Life Insurance (Financial Analysis Schedule R)</t>
  </si>
  <si>
    <t>Person Insured</t>
  </si>
  <si>
    <t>Beneficiary</t>
  </si>
  <si>
    <t>Total Purchase Price</t>
  </si>
  <si>
    <t>Policy Face Value</t>
  </si>
  <si>
    <t>THIS YEAR'S TOTAL</t>
  </si>
  <si>
    <t>Total Non-farm Assets as of this year (57+66+67 for CV, 57+64+67 for MV)</t>
  </si>
  <si>
    <t>Total Non-farm Assets as of last year (58+61+68 for CV, 58+59+68 for MV)</t>
  </si>
  <si>
    <t>59 Last year's inventory (Add up inventory up to last year. Write result under Cost and Market Value)</t>
  </si>
  <si>
    <t>60 Last year's depreciation (7% of last year's inventory at Cost Value and Market Value)</t>
  </si>
  <si>
    <t>61 Last year's depreciated inventory (Line 59-60) (Calculate for CV only)</t>
  </si>
  <si>
    <t>TOTAL COMBINED FARM AND NON-FARM ASSETS AS OF THIS YEAR (51 + 63)</t>
  </si>
  <si>
    <t>62 This year's purchases (Add up this year's purchases. Write result under Cost and Market Value)</t>
  </si>
  <si>
    <t>TOTAL COMBINED FARM AND NON-FARM ASSETS AS OF LAST YEAR (52 + 64)</t>
  </si>
  <si>
    <t>63 This year's sales (Add up this year's sales. Write result on both Cost and Market Value Columns)</t>
  </si>
  <si>
    <t>64 This year's inventory (Line 61+62-63 for CV, Line 59+62-63 for MV)</t>
  </si>
  <si>
    <t>65 This year's depreciation (7% of this year's inventory at Cost Value and Market Value)</t>
  </si>
  <si>
    <t>66 This year's depreciated inventory (Line 64-65) (Calculate for CV Only)</t>
  </si>
  <si>
    <t xml:space="preserve">V. Current Farm Liabilities </t>
  </si>
  <si>
    <t>Accounts payable and other accrued expenses (Financial Analysis Schedule T)</t>
  </si>
  <si>
    <t>Current loans (Financial Analysis Schedule U)</t>
  </si>
  <si>
    <t>Accounts payable and other accrued expenses should be listed with the name of the account holder and the amount owed. Include such items as unpaid</t>
  </si>
  <si>
    <t>Current loans include the current balance on operating loans, feeder livestock loans, credit cards, and other loans that are due within 12 months.</t>
  </si>
  <si>
    <t xml:space="preserve">bills, seed, fertilizer, chemical, feed and fuel accounts, past due taxes, judgements, land rent, insurance, unpaid utilities, unpaid dues, packaging </t>
  </si>
  <si>
    <t>Interest Rate: Enter the current interest rate on the note.</t>
  </si>
  <si>
    <t>materials, repairs, labor related expenses, and custom hire. It is important to understand that in cash accounting unpaid bills have not yet been claimed as a</t>
  </si>
  <si>
    <t>Principal Balance: Enter the total outstanding principal balance. Do not include accrued interest in this column.</t>
  </si>
  <si>
    <t>tax-deductible expense.</t>
  </si>
  <si>
    <t>Accrued Interest is the amount of interest that has accrued since last paid. This is Principal Balance times Interest divided by the number of days in the year</t>
  </si>
  <si>
    <t>times the number of days between the date the loan was last paid and December 31st.</t>
  </si>
  <si>
    <t>P &amp; I Payment: This is the total amount of principal and interest to be paid within the next year, including any past due P &amp; I.</t>
  </si>
  <si>
    <t>Last Payment is the month the loan was paid last. This is used to calculate the accrued interest as of December 31st.</t>
  </si>
  <si>
    <t xml:space="preserve">Statements from lending institutions should be used to verify balances. </t>
  </si>
  <si>
    <t>If a CCC loan is entered, make sure the product is listed on the asset side of the balance sheet as well.</t>
  </si>
  <si>
    <t>Lender</t>
  </si>
  <si>
    <t>Annual Operating Loan?</t>
  </si>
  <si>
    <t>Interest Rate</t>
  </si>
  <si>
    <t>Principal Balance</t>
  </si>
  <si>
    <t>Accrued Interest</t>
  </si>
  <si>
    <t>Annual P&amp;I Payment</t>
  </si>
  <si>
    <t>Last Paid</t>
  </si>
  <si>
    <t>Total principal due on current loans (add Principal Balance column)</t>
  </si>
  <si>
    <t>Total accrued interest on current loans (add Accrued Interest column)</t>
  </si>
  <si>
    <t>Accrued interest on intermediate and long term debts (add Line 82 &amp; 89 from upcoming tables)</t>
  </si>
  <si>
    <t>Current principal due on intermediate and long term debt (add Line 84 &amp; 91 upcoming)</t>
  </si>
  <si>
    <t>Total Current Farm Liabilities as of this year (Line 73+75+76+77+78)</t>
  </si>
  <si>
    <t>Total Current Farm Liabilities as of last year (copy from last year's balance sheet)</t>
  </si>
  <si>
    <t xml:space="preserve">VI. Intermediate Farm Liabilities </t>
  </si>
  <si>
    <t xml:space="preserve">VII. Long-term Farm Liabilities </t>
  </si>
  <si>
    <t>Intermediate loans (Financial Analysis Schedule V)</t>
  </si>
  <si>
    <t>Long term loans (Financial Analysis Schedule W)</t>
  </si>
  <si>
    <t>For intermediate loans, follow the previous instructions for most entries.</t>
  </si>
  <si>
    <t>Long Term Farm Liabilities consist of loans of ten years or more. Follow the previous instructions for most entries.</t>
  </si>
  <si>
    <t># payments is the number of payments in a typical year.</t>
  </si>
  <si>
    <t>Your Long Term Balance can be calculated as Principal Balance minus Principal Due.</t>
  </si>
  <si>
    <t>Principal Due is the total principal due within 12 months, and it is the principal portion of the Annual P &amp; I Payment to be paid in the next year.  You can estimate</t>
  </si>
  <si>
    <t>this as the Annual P&amp;I Payment minus the result of multiplying the Total Principal Balance on the loan times the Interest Rate.</t>
  </si>
  <si>
    <t># payments</t>
  </si>
  <si>
    <t>Principal Due</t>
  </si>
  <si>
    <t xml:space="preserve">Loans for machinery and equipment purchases and breeding livestock tend to fall into this category. </t>
  </si>
  <si>
    <t>Leases, such as on silos or machinery, should be added here as well.</t>
  </si>
  <si>
    <t>88 Total principal due on long term loans (add Principal Balance column)</t>
  </si>
  <si>
    <t>89 Total unpaid accrued interest (add Unpaid Accrued Interest column)</t>
  </si>
  <si>
    <t>90 Total next year P&amp;I payment (add Annual P&amp;I Payment column)</t>
  </si>
  <si>
    <t>91 Total principal due in the next year (add Principal Due column)</t>
  </si>
  <si>
    <t>81 Total principal due on inermediate loans (add Principal Balance column)</t>
  </si>
  <si>
    <t>82 Total unpaid accrued interest (add Unpaid Accrued Interest column)</t>
  </si>
  <si>
    <t>83 Total next year P&amp;I payment (add Annual P&amp;I Payment column)</t>
  </si>
  <si>
    <t>Total Long-term Farm Liabilities as of this year (Line 88-91)</t>
  </si>
  <si>
    <t>84 Total principal due in the next year (add Principal Due column)</t>
  </si>
  <si>
    <t>Total Long-term Farm Liabilities as of last year (copy from last year's balance sheet)</t>
  </si>
  <si>
    <t>85 Total principal due in the next year as of last year (copy from last year's balance sheet)</t>
  </si>
  <si>
    <t>Accrued Interest on Farm Liabilities as of this year (Line 76+77)</t>
  </si>
  <si>
    <t>Accrued Interest on Farm Liabilities as of last year (copy from last year's balance sheet)</t>
  </si>
  <si>
    <t>Total Intermediate Farm Liabilities as of this year (Line 81-84)</t>
  </si>
  <si>
    <t>Total Intermediate Farm Liabilities as of last year (copy from last year's balance sheet)</t>
  </si>
  <si>
    <t>Scheduled Term (Intermediate and Long-Term) Debt Payments as of this year (Line 83+90)</t>
  </si>
  <si>
    <t>Principal Due within 12 Months on Term Liabilities as of this year (Line 84+91)</t>
  </si>
  <si>
    <t>Interest on term debt as of this year (Line 96-97)</t>
  </si>
  <si>
    <t>Scheduled Term Debt Payments as of last year (copy from last year's balance sheet)</t>
  </si>
  <si>
    <t>Interest on term debt as of last year (copy from last year's balance sheet)</t>
  </si>
  <si>
    <t>TOTAL FARM LIABILITIES AS OF THIS YEAR (Line 79+86+92)</t>
  </si>
  <si>
    <t>TOTAL FARM LIABILITIES AS OF LAST YEAR (Line 80+87+93)</t>
  </si>
  <si>
    <t>VIII. Non-farm Liabilities</t>
  </si>
  <si>
    <t>Personal Liabilities (Financial Analysis Schedule X)</t>
  </si>
  <si>
    <t>Deferred liabilities (Financial Analysis Schedule Z)</t>
  </si>
  <si>
    <t>Nonfarm Liabilities include nonfarm accrued interest, taxes payable, and accounts payable.</t>
  </si>
  <si>
    <t xml:space="preserve">Deferred taxes arise when assets get sold because of the difference in the balance sheet value of assets and their tax basis.
</t>
  </si>
  <si>
    <t xml:space="preserve">In other words, if the business is liquidated, what would be the taxes on current inventories and capital gains taxes on capital assets. 
</t>
  </si>
  <si>
    <t>Amount</t>
  </si>
  <si>
    <t xml:space="preserve">This section is optional. However, when considering a change in the business that involves liquidated some or all of the assets, completing this section </t>
  </si>
  <si>
    <t>gives a more complete estimate of net worth.</t>
  </si>
  <si>
    <t xml:space="preserve">When completing this table, it is useful to divide deferred liabilities into two parts, the deferred tax liabilities due if current inventories are liquidated and the </t>
  </si>
  <si>
    <t>deferred tax liabilities due from the liquidation of capital assets.</t>
  </si>
  <si>
    <t>Ask your local Extension educator for a worksheet to complete these values if you need.</t>
  </si>
  <si>
    <t>Personal Loans (Financial Analysis Schedule Y)</t>
  </si>
  <si>
    <t>Nonfarm Liabilities include nonfarm loans, credit card balances, car loans, school loans, nonfarm business debts, house mortgage etc.</t>
  </si>
  <si>
    <t>Total unpaid accrued interest (add Unpaid Accrued Interest column)</t>
  </si>
  <si>
    <t>Total principal due on personal loans (add Principal Balance column)</t>
  </si>
  <si>
    <t>TOTAL COMBINED FARM AND NON-FARM LIABILITIES AS OF THIS YEAR (Line 101+106+108)</t>
  </si>
  <si>
    <t>TOTAL COMBINED FARM AND NON-FARM LIABILITIES AS OF LAST YEAR (Line 102+107+109)</t>
  </si>
  <si>
    <t>Total Non-farm Liabilities as of this year (Line 103+104+105)</t>
  </si>
  <si>
    <t>Total Non-farm Liabilities as of last year (copy from last year's balance sheet)</t>
  </si>
  <si>
    <t>IX. Equity</t>
  </si>
  <si>
    <t>8. B. Net worth statement. Summarized statement</t>
  </si>
  <si>
    <t>Equity is used to document capital contributed from or stock issued to sources outside the operation. It is most commonly used by entities such as</t>
  </si>
  <si>
    <t xml:space="preserve">corporations and LLCs. An example of contributed capital would be if a newly incorporated farm has five initial investors who each contribute a thousand </t>
  </si>
  <si>
    <t xml:space="preserve">dollars. In a commercial business, often the contribution is the amount received in the sale of company stock. By using detail under the contributed capital </t>
  </si>
  <si>
    <t>Total Current Farm Assets (Line 17)</t>
  </si>
  <si>
    <t xml:space="preserve">entry, each of the contributions can be itemized, and the original source of that money documented. While these amounts received may also be included </t>
  </si>
  <si>
    <t>Total Intermediate Farm Assets (Line 39)</t>
  </si>
  <si>
    <t xml:space="preserve">under cash and checking, the contributed capital and stock entries document the original source of that money. Enter contributions as positive numbers and </t>
  </si>
  <si>
    <t>Total Long-term Farm Assets (Line 53)</t>
  </si>
  <si>
    <t>draws or distributions as negative. Contributed Capital and Stocks are included in the Cost side of the balance sheet output along with Retained Earnings.</t>
  </si>
  <si>
    <t>TOTAL FARM ASSETS (Line 55)</t>
  </si>
  <si>
    <t>Total Non-farm Assets (Line 69)</t>
  </si>
  <si>
    <t>TOTAL COMBINED FARM AND NON-FARM ASSETS (Line 71)</t>
  </si>
  <si>
    <t>Total Current farm liabilities (Line 79)</t>
  </si>
  <si>
    <t>Total Intermediate Farm Liabilities (Line 86)</t>
  </si>
  <si>
    <t>Total Long-term Farm Liabilities (Line 92)</t>
  </si>
  <si>
    <t>TOTAL FARM LIABILITIES (Line 101)</t>
  </si>
  <si>
    <t>Total Non-farm Liabilities (Line 106)</t>
  </si>
  <si>
    <t>TOTAL COMBINED FARM AND NON-FARM LIABILITIES (Line 110)</t>
  </si>
  <si>
    <t>FARM NET WORTH (Line 55 CV - 101 for CV, and Line 55 MV - 101 for MV)</t>
  </si>
  <si>
    <t>X. Additional Information</t>
  </si>
  <si>
    <t>NON-FARM NET WORTH (Line 69 CV - 106 for CV, and Line 69 MV - 106 for MV)</t>
  </si>
  <si>
    <t>TOTAL COMBINED FARM AND NON-FARM NET WORTH (Line 71 CV - 110 for CV, and Line 71 MV - 110 for MV)</t>
  </si>
  <si>
    <t>Farm Net Worth as of Last Year (Line 56 CV - 102 for CV, and Line 56 MV - 102 for MV)</t>
  </si>
  <si>
    <t>Statement of Owner's Equity</t>
  </si>
  <si>
    <t>Farm Market Valuation Equity as of this year (Line 71 MV - 71 CV - 108, write result under market value column)</t>
  </si>
  <si>
    <t>Farm Market Valuation Equity as of last year (Line 72 MV - 72 CV - 109, write result under market value column)</t>
  </si>
  <si>
    <t>Retained Earnings as of this year (Line 71 CV - 110 - 112, write result under market value column)</t>
  </si>
  <si>
    <t>Change in Combined Net Worth (Line 122 - 72 + 111, use CV or MV accordingly when applicable)</t>
  </si>
  <si>
    <t>Retained Earnings as of last year (Line 72 CV - 111 - 113, write result under market value column)</t>
  </si>
  <si>
    <t>Change in Retained Earnings (Line 117 - 118, write result under market value column)</t>
  </si>
  <si>
    <t>Change in Contributed Capital (Line 112 - 113, write result under market value column)</t>
  </si>
  <si>
    <t>Cash Replacement Allowance* (Line 22 MV + 30 MV - 85, write result under market value column)</t>
  </si>
  <si>
    <t>Change in Farm Market Valuation Equity (Line 115 - 116, write result under market value column)</t>
  </si>
  <si>
    <t>* Use this year's balance sheet numbers if it's your first year; and If Market Values are not available on Schedules J and K, use Cost Values instead.</t>
  </si>
  <si>
    <t>8. C. Net worth statement. Hints for making inventory estimations</t>
  </si>
  <si>
    <t>Estimated Inventory Price Ranges</t>
  </si>
  <si>
    <t>Growing:</t>
  </si>
  <si>
    <t>Oct.01, 2021 Estimations</t>
  </si>
  <si>
    <t xml:space="preserve">Alfalfa New Seeding </t>
  </si>
  <si>
    <t>per acre</t>
  </si>
  <si>
    <t xml:space="preserve">Alfalfa Average (2-4yrs) </t>
  </si>
  <si>
    <t xml:space="preserve">Alfalfa Late Stand (+5yr) </t>
  </si>
  <si>
    <t xml:space="preserve">Grass Hay </t>
  </si>
  <si>
    <t>Corn</t>
  </si>
  <si>
    <t>bu.</t>
  </si>
  <si>
    <t>Soybean</t>
  </si>
  <si>
    <t>Wheat White</t>
  </si>
  <si>
    <t xml:space="preserve">Oats – feed grade </t>
  </si>
  <si>
    <t xml:space="preserve">Wheat Red </t>
  </si>
  <si>
    <t xml:space="preserve">Barley </t>
  </si>
  <si>
    <t xml:space="preserve">Corn Silage (in the silo) </t>
  </si>
  <si>
    <t>per ton 35% DM</t>
  </si>
  <si>
    <t>Growing Wheat</t>
  </si>
  <si>
    <t xml:space="preserve">per acre </t>
  </si>
  <si>
    <t xml:space="preserve">Rye </t>
  </si>
  <si>
    <t xml:space="preserve">Haylage - alfalfa (in the Bunk) </t>
  </si>
  <si>
    <t>per ton 50% DM</t>
  </si>
  <si>
    <t xml:space="preserve">Oatlage </t>
  </si>
  <si>
    <t>per ton 45% DM</t>
  </si>
  <si>
    <t>Dry Beans</t>
  </si>
  <si>
    <t xml:space="preserve">Navy </t>
  </si>
  <si>
    <t>cwt.</t>
  </si>
  <si>
    <t xml:space="preserve">Black Turtles </t>
  </si>
  <si>
    <t>Feeder Cattle</t>
  </si>
  <si>
    <t>Lt. Red Kidney</t>
  </si>
  <si>
    <t>Dk Red Kidney</t>
  </si>
  <si>
    <t xml:space="preserve">Beef Steer </t>
  </si>
  <si>
    <t>per cwt (200-700 lbs)</t>
  </si>
  <si>
    <t xml:space="preserve">Small Reds </t>
  </si>
  <si>
    <t xml:space="preserve">Great Northern </t>
  </si>
  <si>
    <t xml:space="preserve">Holstein Steer </t>
  </si>
  <si>
    <t xml:space="preserve">Pinto </t>
  </si>
  <si>
    <t>Pink</t>
  </si>
  <si>
    <t xml:space="preserve">Heifers </t>
  </si>
  <si>
    <t xml:space="preserve">Sugar Beets </t>
  </si>
  <si>
    <t>per ton - 2022 payments</t>
  </si>
  <si>
    <t xml:space="preserve">Dairy Cows - Holstein </t>
  </si>
  <si>
    <t>per head</t>
  </si>
  <si>
    <t xml:space="preserve">Dairy Bred – to close up Holstein </t>
  </si>
  <si>
    <t>to</t>
  </si>
  <si>
    <t xml:space="preserve">Dairy Heifers (9-20 months) </t>
  </si>
  <si>
    <t>Alfalfa Hay</t>
  </si>
  <si>
    <t xml:space="preserve">Dairy Heifer Calves (4-9 months) </t>
  </si>
  <si>
    <t xml:space="preserve">Small Square Bales </t>
  </si>
  <si>
    <t>per 60# bale or</t>
  </si>
  <si>
    <t>per ton</t>
  </si>
  <si>
    <t xml:space="preserve">Dairy Heifer Calves (0-4 months) </t>
  </si>
  <si>
    <t xml:space="preserve">Large Square Bales </t>
  </si>
  <si>
    <t>per ton (premium) or</t>
  </si>
  <si>
    <t>per ton (good)</t>
  </si>
  <si>
    <t xml:space="preserve">Dairy Steer Calves </t>
  </si>
  <si>
    <t>per head or less</t>
  </si>
  <si>
    <t>Small Round</t>
  </si>
  <si>
    <t xml:space="preserve">Large Round </t>
  </si>
  <si>
    <t>Grass Hay</t>
  </si>
  <si>
    <t>Tillage:</t>
  </si>
  <si>
    <t xml:space="preserve">Fall Moldboard Plowing </t>
  </si>
  <si>
    <t xml:space="preserve">Small Square </t>
  </si>
  <si>
    <t>(SmlSqrBale=</t>
  </si>
  <si>
    <t>)</t>
  </si>
  <si>
    <t xml:space="preserve">Fall Chisel Plowing </t>
  </si>
  <si>
    <t xml:space="preserve">Straw (excellent quality) </t>
  </si>
  <si>
    <t>(SmlSqr=</t>
  </si>
  <si>
    <t>, LrgRnd=</t>
  </si>
  <si>
    <t>, LrgSqr=</t>
  </si>
  <si>
    <t>SILO CAPACITIES OF CORNAGE PER FOOT OF HEIGHT</t>
  </si>
  <si>
    <t>APPROXIMATE BUSHELS OF DRY GRAIN (15.5%)</t>
  </si>
  <si>
    <t>Kernel
moisture
content</t>
  </si>
  <si>
    <t>Conversion
factor</t>
  </si>
  <si>
    <t>ESTIMATED FEED NEEDS OF DAIRY COWS - 365 days*</t>
  </si>
  <si>
    <t>Inside silo diameter (feet)</t>
  </si>
  <si>
    <t>SHELLED CORN (1.25 cubic feet per bushel at 15.5 percent moisture)</t>
  </si>
  <si>
    <t>DM
consumed</t>
  </si>
  <si>
    <t>FORAGE QUALITY</t>
  </si>
  <si>
    <t>15.5(*)</t>
  </si>
  <si>
    <t>1.00</t>
  </si>
  <si>
    <t>LOW</t>
  </si>
  <si>
    <t>MEDIUM</t>
  </si>
  <si>
    <t>HIGH</t>
  </si>
  <si>
    <t>24</t>
  </si>
  <si>
    <t>0.93</t>
  </si>
  <si>
    <t>Milk production per cow</t>
  </si>
  <si>
    <t>Forage**</t>
  </si>
  <si>
    <t>Grain***</t>
  </si>
  <si>
    <t>28</t>
  </si>
  <si>
    <t>0.89</t>
  </si>
  <si>
    <t>lb/yr</t>
  </si>
  <si>
    <t>lb/day</t>
  </si>
  <si>
    <t>lb/cow/day</t>
  </si>
  <si>
    <t>ton DM</t>
  </si>
  <si>
    <t>lb DM</t>
  </si>
  <si>
    <t>32</t>
  </si>
  <si>
    <t>0.85</t>
  </si>
  <si>
    <t>20,000</t>
  </si>
  <si>
    <t>7,300</t>
  </si>
  <si>
    <t>6,600</t>
  </si>
  <si>
    <t>6,200</t>
  </si>
  <si>
    <t>GROUND EAR CORN (1.94 cubic feet per bushel at 15/5 percent kernel moisture)</t>
  </si>
  <si>
    <t>18,000</t>
  </si>
  <si>
    <t>6,800</t>
  </si>
  <si>
    <t>6,500</t>
  </si>
  <si>
    <t>6,000</t>
  </si>
  <si>
    <t>15.5</t>
  </si>
  <si>
    <t>16,000</t>
  </si>
  <si>
    <t>5,700</t>
  </si>
  <si>
    <t>5,400</t>
  </si>
  <si>
    <t>0.90</t>
  </si>
  <si>
    <t>14,000</t>
  </si>
  <si>
    <t>5,200</t>
  </si>
  <si>
    <t>4,600</t>
  </si>
  <si>
    <t>0.86</t>
  </si>
  <si>
    <t>Heifers, 1-2 yr</t>
  </si>
  <si>
    <t>-----</t>
  </si>
  <si>
    <t>+/- 20</t>
  </si>
  <si>
    <t>200</t>
  </si>
  <si>
    <t>100</t>
  </si>
  <si>
    <t>0.83</t>
  </si>
  <si>
    <t>Heifers, 1 yr</t>
  </si>
  <si>
    <t>1,300</t>
  </si>
  <si>
    <t>1,050</t>
  </si>
  <si>
    <t>900</t>
  </si>
  <si>
    <t>(*) This first line is for dry grain and can be used to measure capacity of round bins for all small grains.</t>
  </si>
  <si>
    <t xml:space="preserve">Conversion factor - For any size not listed, multiply the dry grain capacity of the storage by this factor at listed moisture content to determine </t>
  </si>
  <si>
    <t>* Values given are for DM needed/animal/365 days. This includes a dry period of 60 days for milking cows fed about 28 lb DM hay/day.</t>
  </si>
  <si>
    <t>equivalent in dry grain.</t>
  </si>
  <si>
    <t>A reasonable estimate of DM consumed can be obtained from the equation DM intake = (2 + [.02 x milk lb/day]) x cwt body wt. This does not</t>
  </si>
  <si>
    <t>include feeding and storage losses, which are included in the above table. The value from that equation can be used for any given period.</t>
  </si>
  <si>
    <t xml:space="preserve">Density increases with depth but no allowance was made for compaction in this table. Silos 40 feet or higher may have 10 percent greater capacity </t>
  </si>
  <si>
    <t xml:space="preserve"> That value can then be multiplied by the percent concentrate and forage in the ration (DM basis) to give lb DM of each needed for that period.</t>
  </si>
  <si>
    <t>than shown in table.</t>
  </si>
  <si>
    <t xml:space="preserve">**Forage values are in tons of dry matter. To convert to as-fed basis, divide lb or ton hay DM by .87; to convert DM to lb or ton of 55% DM haylage, </t>
  </si>
  <si>
    <t>CAPACITIES OF BINS AND CRIBS IN DRY GRAIN</t>
  </si>
  <si>
    <t>divide lb DM by .55; to convert DM to ton or lb of 35% DM silage, divide by .35.</t>
  </si>
  <si>
    <t>To find the capacities in bushels, first find the volume in cubic feet. For a crib or cube, multiply the length x width x height (all in feet).</t>
  </si>
  <si>
    <t xml:space="preserve">***Grain values are total DM for 1 yr. A 12% grain mix requires 90% corn and 10% soybean meal (44% protein SBM) or equivalent; a 14% mix </t>
  </si>
  <si>
    <t>For round bins, cribs, or silo, multiply the radius (1/2 diameter) x radius x 3.1416 x height. Then, to convert cubic feet to bushels:</t>
  </si>
  <si>
    <t xml:space="preserve">requires 15% SBM; 16% requires 20% SBM; and 18% requires 26% SBM or equivalent. To convert lb corn DM to lb of HM corn as fed, divide lb </t>
  </si>
  <si>
    <t>Multiply by .8 for small grain or shelled corn.</t>
  </si>
  <si>
    <t xml:space="preserve">DM obtained from table and footnote *** by percent DM in the HM corn; ex., the cow needs 4,000 lb dry corn plus 2,000 lb SBM. Amount of HM </t>
  </si>
  <si>
    <t>Multiply by .4 if ear corn.</t>
  </si>
  <si>
    <t>corn is 4,000 divided by .70 (70% DM in HMSC) = 5,714 lb of HMSC.</t>
  </si>
  <si>
    <t>Multiply by .515 if ground ear corn.</t>
  </si>
  <si>
    <t>For round bins, you may use the top line in the table and multiply by height in feet..</t>
  </si>
  <si>
    <t>Crib capacities in bushels for ear corn per foot of length:</t>
  </si>
  <si>
    <t>Height (in feet)</t>
  </si>
  <si>
    <t>Width (in feet)</t>
  </si>
  <si>
    <t>8'</t>
  </si>
  <si>
    <t>10'</t>
  </si>
  <si>
    <t>12'</t>
  </si>
  <si>
    <t>14'</t>
  </si>
  <si>
    <t>16'</t>
  </si>
  <si>
    <t>STANDARD WEIGHTS OF FARM PRODUCTS PER BUSHEL</t>
  </si>
  <si>
    <t xml:space="preserve">RULE OF THUMB ON SILO CAPACITIES                </t>
  </si>
  <si>
    <t>Product</t>
  </si>
  <si>
    <t>lb</t>
  </si>
  <si>
    <t>20' X 60' = 500 tons</t>
  </si>
  <si>
    <t>Alfalfa</t>
  </si>
  <si>
    <t>20' x 50' = 390 tons</t>
  </si>
  <si>
    <t>Apples (average)</t>
  </si>
  <si>
    <t>20' x 40' = 280 tons</t>
  </si>
  <si>
    <t>Barley (common)</t>
  </si>
  <si>
    <t>20' x 70' = 575 tons</t>
  </si>
  <si>
    <t>Beans</t>
  </si>
  <si>
    <t>Bluegrass (Kentucky)</t>
  </si>
  <si>
    <t>14-28</t>
  </si>
  <si>
    <t>Bromegrass, orchardgrass</t>
  </si>
  <si>
    <t>For any other size silo, the radius squared expressed as a decimal (divided by 100) times the tonnage of a 20-foot silo will give the capacity in tons</t>
  </si>
  <si>
    <t>Buckwheat</t>
  </si>
  <si>
    <t>Clover</t>
  </si>
  <si>
    <t>Examples:</t>
  </si>
  <si>
    <t>Corn (dry ear)</t>
  </si>
  <si>
    <t>30' x 60' - 15 x 15 = 2.25 x 500, or 1,145 tons</t>
  </si>
  <si>
    <t>Corn and cob meal</t>
  </si>
  <si>
    <t>16' x 50' - 8 x 8 = .64 x 390, or 250 tons</t>
  </si>
  <si>
    <t>Corn (shelled)</t>
  </si>
  <si>
    <t>12' x 40' - 6 x 6 = .36 x 280, or 101 tons</t>
  </si>
  <si>
    <t>Corn kernel meal</t>
  </si>
  <si>
    <t>Corn (sweet)</t>
  </si>
  <si>
    <t>Cowpeas</t>
  </si>
  <si>
    <t>Flax</t>
  </si>
  <si>
    <t>Millet (grain)</t>
  </si>
  <si>
    <t>TO CONVERT HIGH MOISTURE FORAGE TO DRY HAY EQUIVALENT</t>
  </si>
  <si>
    <t>Onions</t>
  </si>
  <si>
    <t>Method A:</t>
  </si>
  <si>
    <t>Peas</t>
  </si>
  <si>
    <t xml:space="preserve">Read the tonnage from the silo capacity table. Then divide this figure by 3 to convert to dry hay equivalent. This will be a close estimate, </t>
  </si>
  <si>
    <t>regardless of the moisture content of the grass or haylage.</t>
  </si>
  <si>
    <t>Ryegrass</t>
  </si>
  <si>
    <t>Method B:</t>
  </si>
  <si>
    <t>Multiply the tonnage of green or wet material by the dry hay per ton equivalent in the following table:</t>
  </si>
  <si>
    <t>Spelt</t>
  </si>
  <si>
    <t>30-40</t>
  </si>
  <si>
    <t>Sorghum</t>
  </si>
  <si>
    <t>Sudangrass</t>
  </si>
  <si>
    <t>Hay or forage</t>
  </si>
  <si>
    <t>% moisture</t>
  </si>
  <si>
    <t>Dry hay per ton</t>
  </si>
  <si>
    <t>Sunflower</t>
  </si>
  <si>
    <t>Green chop</t>
  </si>
  <si>
    <t>.25 ton</t>
  </si>
  <si>
    <t>Timothy</t>
  </si>
  <si>
    <t>Grass silage</t>
  </si>
  <si>
    <t>0.34</t>
  </si>
  <si>
    <t>0.4</t>
  </si>
  <si>
    <t>Milk, per gallon</t>
  </si>
  <si>
    <t>0.45</t>
  </si>
  <si>
    <t>0.57</t>
  </si>
  <si>
    <t>0.68</t>
  </si>
  <si>
    <t>SILO CAPACITY:</t>
  </si>
  <si>
    <t>MEASUREMENT STANDARDS, HAY AND STRAW</t>
  </si>
  <si>
    <t>Avg. cu.ft / ton</t>
  </si>
  <si>
    <t>Range cu.ft / ton</t>
  </si>
  <si>
    <t>TONS OF CORN OR GRASS SILAGE (68% MOISTURE) IN SETTLED UNOPENED SILOS</t>
  </si>
  <si>
    <t>Hay, baled</t>
  </si>
  <si>
    <t>250-300</t>
  </si>
  <si>
    <t>Hay, chopped - field cured</t>
  </si>
  <si>
    <t>400-450</t>
  </si>
  <si>
    <t>Inside diameter of silo in feet</t>
  </si>
  <si>
    <t>Hay, chopped - mow cured</t>
  </si>
  <si>
    <t>300-350</t>
  </si>
  <si>
    <t>Depth of silage (in feet)</t>
  </si>
  <si>
    <t>18'</t>
  </si>
  <si>
    <t>20'</t>
  </si>
  <si>
    <t>24'</t>
  </si>
  <si>
    <t>26'</t>
  </si>
  <si>
    <t>30'</t>
  </si>
  <si>
    <t>Hay, long</t>
  </si>
  <si>
    <t>475-525</t>
  </si>
  <si>
    <t>Straw, baled</t>
  </si>
  <si>
    <t>400-500</t>
  </si>
  <si>
    <t>Straw, chopped</t>
  </si>
  <si>
    <t>575-625</t>
  </si>
  <si>
    <t>Hay, loose</t>
  </si>
  <si>
    <t>370-390</t>
  </si>
  <si>
    <t>Straw, loose</t>
  </si>
  <si>
    <t>750-850</t>
  </si>
  <si>
    <t>BUNKER SILO CAPACITY FOR CORN SILAGE, 70 PERCENT MOISTURE</t>
  </si>
  <si>
    <t>---</t>
  </si>
  <si>
    <t>Formula:</t>
  </si>
  <si>
    <t>1,125</t>
  </si>
  <si>
    <r>
      <rPr>
        <u/>
        <sz val="9"/>
        <rFont val="Arial"/>
      </rPr>
      <t>Average length x width x settled depth (all in feet) x lb/cubic ft</t>
    </r>
    <r>
      <rPr>
        <sz val="9"/>
        <rFont val="Arial"/>
      </rPr>
      <t xml:space="preserve"> = Tons</t>
    </r>
  </si>
  <si>
    <t>1,290</t>
  </si>
  <si>
    <t>2,000 lb.</t>
  </si>
  <si>
    <t>1,100</t>
  </si>
  <si>
    <t>1,330</t>
  </si>
  <si>
    <t>1,880</t>
  </si>
  <si>
    <t>2,470</t>
  </si>
  <si>
    <t xml:space="preserve">Weight per cubic ft (lb/cubic ft above) will vary by amount of packing, fineness of cut, moisture content and depth of material. Use the following </t>
  </si>
  <si>
    <t>table to estimate pounds per cubic ft according to depth of pile:</t>
  </si>
  <si>
    <t>NOTE: When a silo is partially unloaded from the top, the remaining silage is more tightly packed and heavier than the same volume in an</t>
  </si>
  <si>
    <t>unopened silo. Therefore, compute the weight remaining as follows:</t>
  </si>
  <si>
    <t>Depth of silage (ft)</t>
  </si>
  <si>
    <t>Pounds per cubic ft</t>
  </si>
  <si>
    <t>1. Use the table to find the original contents before the silo was opened. (Example: 50' of settled silage in a 20' silo = 389 tons).</t>
  </si>
  <si>
    <t>2. Estimate depth of silage removed and determine its weight from table (Example: Weight removed in 32' = 205 tons).</t>
  </si>
  <si>
    <t xml:space="preserve">3. Subtract tonnage removed from original contents to find tonnage remaining. </t>
  </si>
  <si>
    <t>(Example: 389 tons (original contents) - 205 tons (removed in 32') = 184 tons (remaining in 18').</t>
  </si>
  <si>
    <t>CONVERSION TABLES FOR COMMON WEIGHTS AND MEASURES</t>
  </si>
  <si>
    <t>Bushel weights and volumes:</t>
  </si>
  <si>
    <t>Metric conversions:</t>
  </si>
  <si>
    <t>1 pound = 454 grams</t>
  </si>
  <si>
    <t>lb/cubic ft</t>
  </si>
  <si>
    <t>cubic ft/ton</t>
  </si>
  <si>
    <t>2.2 pounds = 1 kilogram</t>
  </si>
  <si>
    <t>Oats = 32 lb/bu</t>
  </si>
  <si>
    <t>1 quart = 0.946 liter</t>
  </si>
  <si>
    <t>Barley = 48 lb/bu</t>
  </si>
  <si>
    <t>38.4</t>
  </si>
  <si>
    <t>1 gram = 15.43 grains</t>
  </si>
  <si>
    <t>Shelled corn = 56 lb/bu</t>
  </si>
  <si>
    <t>44.8</t>
  </si>
  <si>
    <t>1 metric ton - 2.205 bands</t>
  </si>
  <si>
    <t>Wheat = 60 lb/bu</t>
  </si>
  <si>
    <t>48</t>
  </si>
  <si>
    <t>1 inch = 2.54 centimeters</t>
  </si>
  <si>
    <t>Corn &amp; cob meal = 70 lb/bu</t>
  </si>
  <si>
    <t>1 centimeter - 10 millimeters = .39 inches</t>
  </si>
  <si>
    <t>Soybeans = 60 lb/bu</t>
  </si>
  <si>
    <t>1 meter = 39.37 inches</t>
  </si>
  <si>
    <t>Rye - 56 lb/bu</t>
  </si>
  <si>
    <t>1 acre = .406 hectare</t>
  </si>
  <si>
    <t>Soybean oil meal = 54 lb</t>
  </si>
  <si>
    <t>Dairy feed = 35 lb</t>
  </si>
  <si>
    <t>Weight conversions:</t>
  </si>
  <si>
    <t>8 tablespoons = 1/4 lb.</t>
  </si>
  <si>
    <t>Storage and Feeding Dry Matter</t>
  </si>
  <si>
    <t>3 teaspoons = 1 tablespoon</t>
  </si>
  <si>
    <t>Losses of Alfalfa</t>
  </si>
  <si>
    <t>1 pint = 1 pound</t>
  </si>
  <si>
    <t>2 pints = 1 quart</t>
  </si>
  <si>
    <t>Storage method</t>
  </si>
  <si>
    <t>Storage loss</t>
  </si>
  <si>
    <t>Feeding loss</t>
  </si>
  <si>
    <t>4 quarts = 1 gallon = 8 lbs.</t>
  </si>
  <si>
    <t>Small bales, stored inside</t>
  </si>
  <si>
    <t>0.04</t>
  </si>
  <si>
    <t>0.05</t>
  </si>
  <si>
    <t>2,000 lbs. = 1 ton</t>
  </si>
  <si>
    <t>Round bales, stored inside</t>
  </si>
  <si>
    <t>0.14</t>
  </si>
  <si>
    <t>16 ounces = 1 pound</t>
  </si>
  <si>
    <t>Hay stacks, stored inside</t>
  </si>
  <si>
    <t>0.16</t>
  </si>
  <si>
    <t>27 cubic feet = 1 cubic yard</t>
  </si>
  <si>
    <t>Round bales, stored outside</t>
  </si>
  <si>
    <t>0.12</t>
  </si>
  <si>
    <t>1 peck = 8 quarts</t>
  </si>
  <si>
    <t>Hay stacks, stored outside</t>
  </si>
  <si>
    <t>1 bushel = 4 pecks</t>
  </si>
  <si>
    <t>Haylage, vertical silo</t>
  </si>
  <si>
    <t>0.07</t>
  </si>
  <si>
    <t>0.11</t>
  </si>
  <si>
    <t>Haylage, bunk silo</t>
  </si>
  <si>
    <t>0.13</t>
  </si>
  <si>
    <t>Other conversions:</t>
  </si>
  <si>
    <t>1% = .01</t>
  </si>
  <si>
    <t>1% = 10,000 parts per million (ppm)</t>
  </si>
  <si>
    <t>1 Megacalorie (M-cal) = 1,000 calories</t>
  </si>
  <si>
    <t>1 calorie (big calorie) = 1,000 calories (small calorie)</t>
  </si>
  <si>
    <t>1 M-cal = 1 therm</t>
  </si>
  <si>
    <t xml:space="preserve">NET CASH FARM INCOME (Section 4 Line 4, minus Section 4 Line 10)                  </t>
  </si>
  <si>
    <t>INVENTORY CHANGES</t>
  </si>
  <si>
    <t>The profit and loss or income statement presents a summary of income, related expenses and the resultant profit or loss from operations for a</t>
  </si>
  <si>
    <t>Ending Inventory</t>
  </si>
  <si>
    <t>Beginning Inventory</t>
  </si>
  <si>
    <t>Difference</t>
  </si>
  <si>
    <t>given period, normally one year.</t>
  </si>
  <si>
    <t>Prepaid Expenses &amp; Growing Crops</t>
  </si>
  <si>
    <t>Ending-Beginning Values=</t>
  </si>
  <si>
    <t>(Section 8, Lines 3+5)</t>
  </si>
  <si>
    <t>(Section 8, Lines 4+6)</t>
  </si>
  <si>
    <t>A detailed income statement (next page) starts with the Gross Cash Income and Total Operating Expenses. By subtracting them it arrives at the</t>
  </si>
  <si>
    <t>Receivables &amp; Other Current Assets</t>
  </si>
  <si>
    <t>Net Cash Income. This value is what is subject to cash basis income taxes. The income statement then makes inventory adjustments to</t>
  </si>
  <si>
    <t>(Section 8, Lines 7+11)</t>
  </si>
  <si>
    <t>(Section 8, Lines 8+12)</t>
  </si>
  <si>
    <t>determine Net Operating Profit. These changes often make a significant difference to the income statement. Next, depreciation and other capital</t>
  </si>
  <si>
    <t>Crops, Feed &amp; Market Livestock in Inventory</t>
  </si>
  <si>
    <t>adjustments are made to determine Net Farm Income. The Net Farm Income is the true return to the farmer's unpaid labor and management</t>
  </si>
  <si>
    <t>(Section 8, Lines 13+15)</t>
  </si>
  <si>
    <t>(Section 8, Lines 14+16)</t>
  </si>
  <si>
    <t>and the farm equity used in the business.</t>
  </si>
  <si>
    <t>Payables &amp; Accrued Interest Expenses</t>
  </si>
  <si>
    <r>
      <rPr>
        <b/>
        <sz val="9"/>
        <color rgb="FF000000"/>
        <rFont val="Arial"/>
      </rPr>
      <t>Beginning-Ending</t>
    </r>
    <r>
      <rPr>
        <sz val="9"/>
        <color rgb="FF000000"/>
        <rFont val="Arial"/>
      </rPr>
      <t xml:space="preserve"> Values=</t>
    </r>
  </si>
  <si>
    <t>(Section 8, Lines 73+95)</t>
  </si>
  <si>
    <t>(Section 8, Lines 74+96)</t>
  </si>
  <si>
    <t>The beginning and ending inventories come from the beginning and ending balance sheets (Section 8). While some of the purchase and sale</t>
  </si>
  <si>
    <t xml:space="preserve">information will be on Section 8, Hedging Account and Breeding Livestock transactions will have to be brought from Section 4. All values entered </t>
  </si>
  <si>
    <t>Sales/</t>
  </si>
  <si>
    <t>Purchases/</t>
  </si>
  <si>
    <t xml:space="preserve">in this table should be consistent with Section 4 and Section 8. Note that most of the inventory changes are expense decreasing, but some are </t>
  </si>
  <si>
    <t>Withdrawals</t>
  </si>
  <si>
    <t>Deposits</t>
  </si>
  <si>
    <t>(Ending+Sales-Purchases-Beginning)</t>
  </si>
  <si>
    <t xml:space="preserve">expense increasing, specifically accounts payable and accrued interest, so these two are calculated as beginning minus ending values, instead </t>
  </si>
  <si>
    <t>Hedging Accounts</t>
  </si>
  <si>
    <t>of ending minus beginning inventories.</t>
  </si>
  <si>
    <t>(Section 8, Line 9)</t>
  </si>
  <si>
    <t>(Section 4, L1)</t>
  </si>
  <si>
    <t>(Section 4, Line 8)</t>
  </si>
  <si>
    <t>(Section 8, Line 10)</t>
  </si>
  <si>
    <t>Breeding Livestock</t>
  </si>
  <si>
    <t>While the detailed income statement is shown and calculated on the next page, the table below sumarizes the income statement's income and</t>
  </si>
  <si>
    <t>Use Cost Values when applicable</t>
  </si>
  <si>
    <t>(Section 8, Line 19)</t>
  </si>
  <si>
    <t>(Section 4, L13)</t>
  </si>
  <si>
    <t>(Section 4, Line 20)</t>
  </si>
  <si>
    <t>(Section 8, Line 20)</t>
  </si>
  <si>
    <t>expense categories. Complete the table on the next page first, and then come back here to develop the summarized statement by bringing</t>
  </si>
  <si>
    <t>Other Intermediate and Long-term Assets</t>
  </si>
  <si>
    <t>information from the detailed income statement to the right. You will need information from this summarized statement for the financial analysis.</t>
  </si>
  <si>
    <t>(Section 8, L37+51)</t>
  </si>
  <si>
    <t>(Section 4, L18)</t>
  </si>
  <si>
    <t>(Section 4, Line 25)</t>
  </si>
  <si>
    <t>(Section 8, Lines 38+52)</t>
  </si>
  <si>
    <t>Total Inventory Change (add all the differences from the last column of the box above)</t>
  </si>
  <si>
    <t>GROSS CASH INCOME (Section 4, Line 4)</t>
  </si>
  <si>
    <t>Value of Farm Production (lines 3,4, 6, 7 and 8 from above plus Section 4 Line 4 minus Section 4, Lines 5 and 6)</t>
  </si>
  <si>
    <t>Crops, Feed &amp; Market Livestock inventory changes (4)</t>
  </si>
  <si>
    <t>Value of unpaid operator labor and management ($30,000 per full time operator + 5% of the Value of Farm Production)</t>
  </si>
  <si>
    <t>Receivables &amp; Other Current Assets inventory changes (3)</t>
  </si>
  <si>
    <t>NET OPERATING PROFIT (add lines 1 and 9)</t>
  </si>
  <si>
    <t>Hedging Accounts inventory changes (6)</t>
  </si>
  <si>
    <t>Breeding Livestock inventory changes (7)</t>
  </si>
  <si>
    <t>OTHER CAPITAL ADJUSTMENTS AND DEPRECIATION</t>
  </si>
  <si>
    <t>Other Intermediate and Long-term Assets inventory changes (8)</t>
  </si>
  <si>
    <t>GROSS FARM INCOME (add all the values from this box)</t>
  </si>
  <si>
    <t>Capital Sales</t>
  </si>
  <si>
    <t>Capital Purchases</t>
  </si>
  <si>
    <t>Ending+Sales-Purchases-Beginning=</t>
  </si>
  <si>
    <t>TOTAL OPERATING EXPENSES (Section 4, Line 10)</t>
  </si>
  <si>
    <t>Machinery, Equipment and Vehicles</t>
  </si>
  <si>
    <t>Prepaid Expenses &amp; Growing Crops (2, with swapped sign)</t>
  </si>
  <si>
    <t>(Section 8, 28+36)</t>
  </si>
  <si>
    <t>(Section 4, 14+15)</t>
  </si>
  <si>
    <t>(Section 4, 21+22)</t>
  </si>
  <si>
    <t>(Section 8, Lines 23+31)</t>
  </si>
  <si>
    <t>Payables &amp; Accrued Interest Expenses (5, with swapped sign)</t>
  </si>
  <si>
    <t>Buildings and Improvements</t>
  </si>
  <si>
    <t>Total Depreciation and Other Capital Adjustments (15, with swapped sign)</t>
  </si>
  <si>
    <t>(Section 8, Line 50)</t>
  </si>
  <si>
    <t>(Section 4, Line 47)</t>
  </si>
  <si>
    <t>(Section 4, Line 46)</t>
  </si>
  <si>
    <t>(Section 8, Line 45)</t>
  </si>
  <si>
    <t>TOTAL EXPENSES (add all the values from this box)</t>
  </si>
  <si>
    <t>NET FARM INCOME (17 - 18, it should match the NET FARM INCOME calculated on the table to the right)</t>
  </si>
  <si>
    <t>Total Depreciation and Other Capital Adjustments (add all the differences from the last column of the box above)</t>
  </si>
  <si>
    <t>NET FARM INCOME - Cost Value (add lines 12 and 15)</t>
  </si>
  <si>
    <t xml:space="preserve">This Section includes three types of analyses: Ratio Analysis, Cash Flow Analysis, and Break-even Analysis. At the end, you will find a Farm </t>
  </si>
  <si>
    <t>From Section 4</t>
  </si>
  <si>
    <t>From Section 9</t>
  </si>
  <si>
    <t xml:space="preserve">Finance Scorecard with all the financial ratios in one page. For a complete look at the farm's financial health, make sure to also look at the </t>
  </si>
  <si>
    <t>Total Operating Expenses (10)</t>
  </si>
  <si>
    <t>Value of Farm Production (10)</t>
  </si>
  <si>
    <t>Statement of Owner's Equity in Section 8.</t>
  </si>
  <si>
    <t>Non-Farm Income (28)</t>
  </si>
  <si>
    <t>Value of Unpaid Operator Labor and Management (11)</t>
  </si>
  <si>
    <t>Income and SS. Taxes Paid (30)</t>
  </si>
  <si>
    <t>Depreciation and Amortization Expense (15)</t>
  </si>
  <si>
    <t>Ratio Analysis</t>
  </si>
  <si>
    <t>Personal Debt Principal Payments (35)</t>
  </si>
  <si>
    <t>Cost Value Net Farm Income (16)</t>
  </si>
  <si>
    <t>Family Living Expenses (39)</t>
  </si>
  <si>
    <t>Gross Farm Income (17)</t>
  </si>
  <si>
    <t>Having an understanding of the farm's financial ratios and measurements can provide guidance on improvement opportunities and expansion or</t>
  </si>
  <si>
    <t>Interest Expense (7)</t>
  </si>
  <si>
    <t>Total Expenses (18)</t>
  </si>
  <si>
    <t>succession feasibility. In order to be able to compare the relative financial condition of your business with others, with yourself over time, or with</t>
  </si>
  <si>
    <t xml:space="preserve">alternative potential scenarios, you need to use ratios. This is because business sizes vary, and ratios provide a standard metric independent </t>
  </si>
  <si>
    <t>of size. A large business and a small one may be very different in terms of dollar values on their financial statements, but ratios can indicate their</t>
  </si>
  <si>
    <t>relative degree of financial strength or weakness.</t>
  </si>
  <si>
    <t>From Section 8</t>
  </si>
  <si>
    <t>Ending, CV</t>
  </si>
  <si>
    <t>Ending, MV</t>
  </si>
  <si>
    <t>Beginning, CV</t>
  </si>
  <si>
    <t>Beginning, MV</t>
  </si>
  <si>
    <t xml:space="preserve">These financial measurements are calculated with information from the beginning and ending balance sheets, and the income and cash flow </t>
  </si>
  <si>
    <t>Current Farm Assets (17)</t>
  </si>
  <si>
    <t>statements. Space is provided to assist with calculations, and a summary scorecard is presented at the end.</t>
  </si>
  <si>
    <t>Intermediate Farm Assets (39, use CV or MV accordingly)</t>
  </si>
  <si>
    <t>Long-term Farm Assets (53, use CV or MV accordingly)</t>
  </si>
  <si>
    <t>The indicators should be calculated each year and compared with:</t>
  </si>
  <si>
    <t>01 Your performance in past years</t>
  </si>
  <si>
    <t>Total Farm Assets (55 for ending value, and 56 for beginning value)</t>
  </si>
  <si>
    <t>02 Your budgets and projections</t>
  </si>
  <si>
    <t>Personal Assets (69, use CV or MV accordingly)</t>
  </si>
  <si>
    <t>03 Top farms</t>
  </si>
  <si>
    <t>Total Assets (71, use CV or MV accordingly)</t>
  </si>
  <si>
    <t>04 Average farms</t>
  </si>
  <si>
    <t>Current Farm Liabilities (79)</t>
  </si>
  <si>
    <t>Intermediate Farm Liabilities (86)</t>
  </si>
  <si>
    <t>To find information about top and average farms, you may refer to FINBIN (https://finbin.umn.edu).</t>
  </si>
  <si>
    <t>Long-term Farm Liabilities (92)</t>
  </si>
  <si>
    <t>Accrued Interest on Farm Liabilities (94 for ending, and 95 for beginning)</t>
  </si>
  <si>
    <t>Measures are divided into five groups: Liquidity, Solvency, Profitability, Repayment and Replacement Capacity, and Efficiency.</t>
  </si>
  <si>
    <t>Scheduled Term Debt Payments (96 for ending, and 99 for beginning)</t>
  </si>
  <si>
    <t>Interest on Term Debt (98 for ending value, and 100 for beginning value)</t>
  </si>
  <si>
    <t>Start by bringing the information you'll need from Section 4, 8 and 9 over to the table on the next page. If you want to analyze the whole farm, bring</t>
  </si>
  <si>
    <t>Total Farm Debt (101)</t>
  </si>
  <si>
    <t xml:space="preserve">the numbers as they are. You may use the columns to bring cost values (CV) and market values (MV) from beginning and ending balance sheets. </t>
  </si>
  <si>
    <t>Personal Liabilities (106)</t>
  </si>
  <si>
    <t>Total Debt (110)</t>
  </si>
  <si>
    <t xml:space="preserve">If you want to analyze a specific enterprise, use the "EA" column on Section 4 to allocate percent income and expenses to each enterprise. Then, </t>
  </si>
  <si>
    <t>Farm Net Worth (120 for ending values, and 114 for beginning values)</t>
  </si>
  <si>
    <t xml:space="preserve">break up the Section 8 whole farm balance sheet "pie" into separate portions, making sure the parts add up to the total. Using this information, </t>
  </si>
  <si>
    <t>Farm Market Valuation Equity (115 for ending, and 116 for beginning)</t>
  </si>
  <si>
    <t xml:space="preserve">create separate Section 9 income statements for each enterprise. Once you have done this, you may perform separate analyses for each </t>
  </si>
  <si>
    <t>Cash Replacement Allowance (119)</t>
  </si>
  <si>
    <t>enterprise in this section.</t>
  </si>
  <si>
    <t>Your local MSU Extension farm business management agent can perform a whole farm and enterprise business analysis if so you choose. You</t>
  </si>
  <si>
    <t>will have to provide them with the information from Section 4 and 8 for a whole farm analysis, or 4, 8 and 7 for an enterprise analysis.</t>
  </si>
  <si>
    <t>Liquidity Measures</t>
  </si>
  <si>
    <t>Solvency Measures</t>
  </si>
  <si>
    <t xml:space="preserve">Liquidity represents whether a farm can pay off its immediate debt. Low liquidity will look like cash always being tight. If liquidity is low, the </t>
  </si>
  <si>
    <t>Solvency is the ability to pay long-term debt and represents a farm's ability to thrive in the long term. If solvency is low, you should:</t>
  </si>
  <si>
    <t>operation may need to:</t>
  </si>
  <si>
    <t xml:space="preserve">01 Refinance some debt, </t>
  </si>
  <si>
    <t>01 Retain more of the net farm income instead of reinvesting or drawing it out, or</t>
  </si>
  <si>
    <t xml:space="preserve">02 Slow down expansion, </t>
  </si>
  <si>
    <t>02 Sell some assets to reduce debt.</t>
  </si>
  <si>
    <t xml:space="preserve">03 Sell off some assets, </t>
  </si>
  <si>
    <t>04 Lease instead of own ground, equipment or buildings,</t>
  </si>
  <si>
    <t>Since solvency ratios look at the current situation of the farm, they are calculated using market values.</t>
  </si>
  <si>
    <t>05 Reduce draws, or</t>
  </si>
  <si>
    <t>06 Pay down loans.</t>
  </si>
  <si>
    <r>
      <t xml:space="preserve">The </t>
    </r>
    <r>
      <rPr>
        <b/>
        <sz val="10"/>
        <rFont val="Arial"/>
      </rPr>
      <t>Debt to Asset Ratio</t>
    </r>
    <r>
      <rPr>
        <sz val="10"/>
        <color rgb="FF000000"/>
        <rFont val="Arial"/>
      </rPr>
      <t xml:space="preserve"> tells us what percentage of assets are owed to creditors. It can be calculated as </t>
    </r>
    <r>
      <rPr>
        <b/>
        <sz val="10"/>
        <rFont val="Arial"/>
      </rPr>
      <t xml:space="preserve">total </t>
    </r>
    <r>
      <rPr>
        <sz val="10"/>
        <color rgb="FF000000"/>
        <rFont val="Arial"/>
      </rPr>
      <t xml:space="preserve">debt to asset ratio or </t>
    </r>
    <r>
      <rPr>
        <b/>
        <sz val="10"/>
        <rFont val="Arial"/>
      </rPr>
      <t xml:space="preserve">farm </t>
    </r>
    <r>
      <rPr>
        <sz val="10"/>
        <color rgb="FF000000"/>
        <rFont val="Arial"/>
      </rPr>
      <t xml:space="preserve">debt to </t>
    </r>
  </si>
  <si>
    <r>
      <rPr>
        <sz val="10"/>
        <rFont val="Arial"/>
      </rPr>
      <t xml:space="preserve">The </t>
    </r>
    <r>
      <rPr>
        <b/>
        <sz val="10"/>
        <rFont val="Arial"/>
      </rPr>
      <t>Current Ratio</t>
    </r>
    <r>
      <rPr>
        <sz val="10"/>
        <rFont val="Arial"/>
      </rPr>
      <t xml:space="preserve"> tells us if we have enough current assets to cover our current liabilities if we had to pay them off immediately. Remember that 
</t>
    </r>
  </si>
  <si>
    <t xml:space="preserve">asset ratio. The total debt to asset ratio tells us what percent of all your assets are actually the bank’s, and the farm debt to asset ratio represents </t>
  </si>
  <si>
    <t>current is defined as a 12-month planning horizon. The current portions of intermediate and long-term debts are included in this ratio, meaning</t>
  </si>
  <si>
    <t>the percent of farm assets that are really the bank's. It measures the degree of risk exposure of the business and its ability to take hits.</t>
  </si>
  <si>
    <t>that any principal and interest on these debts projected to be paid in the next year.</t>
  </si>
  <si>
    <t xml:space="preserve">A higher ratio is an indicator of greater financial risk and lower borrowing capacity. Ratios greater than 60% are considered to be "vulnerable", </t>
  </si>
  <si>
    <t xml:space="preserve">Desired level varies by type of farm, with dairy able to have a lower value compared to fruit or cash crop operations. A value of 1.0 means </t>
  </si>
  <si>
    <t xml:space="preserve">with over 100% meaning that the business is insolvent, so if the assets were all sold, there would not be enough money to pay all the debts. </t>
  </si>
  <si>
    <t xml:space="preserve">current liabilities are equal to current assets, and while there are sufficient current assets to cover current liabilities, there is no safety margin. </t>
  </si>
  <si>
    <t>Ratios under 30% considered to be "strong". Anything between 30% and 60% is considered the “caution” area.</t>
  </si>
  <si>
    <t xml:space="preserve">The larger the ratio value, the more liquid the business, and vice versa. A ratio less than 1.3 is considered "vulnerable", with ratios greater than 2 </t>
  </si>
  <si>
    <t>It is calculated as Total Debt (21) divided by Total Assets at Market Value (12) for a Total debt to asset ratio; or Total Farm Debt (19) divided by Total</t>
  </si>
  <si>
    <t xml:space="preserve">considered to be "strong". 1.3 to 2 is the “caution” zone. If your current ratio is low, you can refinance short-term debt into long-term debt, </t>
  </si>
  <si>
    <t>Farm Assets (10) for a Farm debt to asset ratio. For more granular information, you could divide current farm liabilities by current farm assets (13 / 7),</t>
  </si>
  <si>
    <t>restructure loans with longer terms, or sell intermediate or long-term assets and pay short-term debts.</t>
  </si>
  <si>
    <t>intermediate farm liabilities by intermediate farm assets (14 / 8), long-term farm liabilities by long-term farm assets (15 / 9), and personal liabilities by</t>
  </si>
  <si>
    <t>The current ratio is calculated as current farm assets (7) divided by current farm liabilities (13).</t>
  </si>
  <si>
    <t>personal assets (20 / 11). Recall that for Liabilities and Current Assets Cost Values and Market Values are the same.</t>
  </si>
  <si>
    <t>Current Ratio</t>
  </si>
  <si>
    <t>Total Debt to Asset Ratio</t>
  </si>
  <si>
    <t>Farm Debt to Asset Ratio</t>
  </si>
  <si>
    <t>Current Farm Debt to Asset Ratio</t>
  </si>
  <si>
    <r>
      <t xml:space="preserve">The </t>
    </r>
    <r>
      <rPr>
        <b/>
        <sz val="10"/>
        <rFont val="Arial"/>
      </rPr>
      <t>Working Capital to Gross Revenue Ratio</t>
    </r>
    <r>
      <rPr>
        <sz val="10"/>
        <color rgb="FF000000"/>
        <rFont val="Arial"/>
      </rPr>
      <t xml:space="preserve"> tells us the operating capital owned in the short term by the business, relative to its size, to</t>
    </r>
  </si>
  <si>
    <t>Intermediate Farm Debt to Asset Ratio</t>
  </si>
  <si>
    <t xml:space="preserve">purchase inputs or other items after the sale of current assets and the payment of current liabilities. Higher ratios indicate higher liquidity. </t>
  </si>
  <si>
    <t>Long-Term Farm Debt to Asset Ratio</t>
  </si>
  <si>
    <t xml:space="preserve">Some of the causes of a low working capital to gross revenues ratio are low profits, buying too much in capital items with cash versus borrowed </t>
  </si>
  <si>
    <t>Personal Debt to Asset Ratio</t>
  </si>
  <si>
    <t>money, having a current-heavy debt structure, and high family living expenses.</t>
  </si>
  <si>
    <t xml:space="preserve">A working capital to gross revenues ratio under 10% is believed to be “vulnerable”, while over 30% it is believed to be “strong”, and 10% to 30% </t>
  </si>
  <si>
    <t xml:space="preserve">is the “caution” area. If your working capital to gross revenues ratio is under 10% or even negative, you should sell some assets and find outside </t>
  </si>
  <si>
    <r>
      <rPr>
        <sz val="10"/>
        <rFont val="Arial"/>
      </rPr>
      <t xml:space="preserve">An </t>
    </r>
    <r>
      <rPr>
        <b/>
        <sz val="10"/>
        <rFont val="Arial"/>
      </rPr>
      <t>Equity to Asset Ratio</t>
    </r>
    <r>
      <rPr>
        <sz val="10"/>
        <rFont val="Arial"/>
      </rPr>
      <t xml:space="preserve"> could be further calculated as 100% minus the debt to asset ratio. So it is the reverse of the debt to asset ratio, </t>
    </r>
  </si>
  <si>
    <t>sources of cash, such as off-farm income, stocks/bonds, gifts, etc.</t>
  </si>
  <si>
    <t>representing your share of the business, or the relationship between owner’s equity and total assets.</t>
  </si>
  <si>
    <t>The working capital to gross revenues ratio is calculated as Working Capital (below) divided by Gross Farm Income (29).</t>
  </si>
  <si>
    <t xml:space="preserve">It is thought to be “strong” if over 70% and “vulnerable” if under 40%, with a “caution” area between 40% and 70%. </t>
  </si>
  <si>
    <r>
      <t xml:space="preserve">The </t>
    </r>
    <r>
      <rPr>
        <b/>
        <sz val="10"/>
        <rFont val="Arial"/>
      </rPr>
      <t xml:space="preserve">Working Capital </t>
    </r>
    <r>
      <rPr>
        <sz val="10"/>
        <color rgb="FF000000"/>
        <rFont val="Arial"/>
      </rPr>
      <t xml:space="preserve">tells us the operating capital available in the short term from within the business, and is calculated as the total current farm </t>
    </r>
  </si>
  <si>
    <t>It can also be calculated as Farm Net Worth (22) divided by Total Farm Assets at Market Value (10). The debt to asset ratio and the equity to asset</t>
  </si>
  <si>
    <t>assets minus the total current farm liabilities (7 - 13).</t>
  </si>
  <si>
    <t>ratio should add up to 1.</t>
  </si>
  <si>
    <t>Working Capital</t>
  </si>
  <si>
    <t>Equity to Asset Ratio</t>
  </si>
  <si>
    <t>Working Capital to Gross Revenues Ratio</t>
  </si>
  <si>
    <r>
      <t xml:space="preserve">The farm </t>
    </r>
    <r>
      <rPr>
        <b/>
        <sz val="10"/>
        <rFont val="Arial"/>
      </rPr>
      <t xml:space="preserve">Debt to Equity Ratio </t>
    </r>
    <r>
      <rPr>
        <sz val="10"/>
        <color rgb="FF000000"/>
        <rFont val="Arial"/>
      </rPr>
      <t xml:space="preserve">compares the bank’s ownership to your ownership. It also indicates how much the owners have leveraged (i.e., </t>
    </r>
  </si>
  <si>
    <r>
      <rPr>
        <sz val="10"/>
        <rFont val="Arial"/>
      </rPr>
      <t xml:space="preserve">The </t>
    </r>
    <r>
      <rPr>
        <b/>
        <sz val="10"/>
        <rFont val="Arial"/>
      </rPr>
      <t>Rate of Return on Farm Assets</t>
    </r>
    <r>
      <rPr>
        <sz val="10"/>
        <rFont val="Arial"/>
      </rPr>
      <t xml:space="preserve"> represents the average interest rate being earned on all (yours and creditors’) investments in the farm. In </t>
    </r>
  </si>
  <si>
    <t xml:space="preserve">multiplied) their equity in the business, so it is also called the leverage ratio.
</t>
  </si>
  <si>
    <t xml:space="preserve">other words, how much profit is being generated in relation to the amount of assets employed by the business. It’s also known as the rate of </t>
  </si>
  <si>
    <t xml:space="preserve">When the debt to equity ratio is equal to 1, lenders and the owner are providing equal portions of the financing. Smaller values are preferred, and </t>
  </si>
  <si>
    <t xml:space="preserve">return on investment or capital. </t>
  </si>
  <si>
    <t xml:space="preserve">the debt/equity ratio will approach zero as liabilities approach zero. Large values result from small equity, which means an increasing chance of </t>
  </si>
  <si>
    <t xml:space="preserve">Ratios under 4% are considered "vulnerable", while over 8% are considered to be "strong". 4% to 8% is “caution”. </t>
  </si>
  <si>
    <t xml:space="preserve">insolvency. If the ratio is over 1.5 it is considered to be “vulnerable”, and if it is under 0.43 it is considered to be “strong”. Anything between 0.43 </t>
  </si>
  <si>
    <t xml:space="preserve">The Rate of Return on Farm Assets is calculated as the Return on Farm Assets divided by the Average Farm Assets. The Average Farm Assets </t>
  </si>
  <si>
    <t>and 1.5 is “caution”.</t>
  </si>
  <si>
    <t xml:space="preserve">is simply the sum of the total farm assets (10) from the beginning and ending balance sheets at cost value divided by two for a cost </t>
  </si>
  <si>
    <t>It is calculated as Total Farm Liabilities (19) divided by Farm Net Worth at Market Value (22).</t>
  </si>
  <si>
    <t xml:space="preserve">average, or the sum of the equivalent market values divided by two for a market average. The Return on Farm Assets is Net Farm Income (at </t>
  </si>
  <si>
    <t>either cost or market value as calculated before) plus Total Interest Expense minus the Value of Unpaid Operator Labor and Management (26).</t>
  </si>
  <si>
    <t>Debt to Equity Ratio</t>
  </si>
  <si>
    <t xml:space="preserve">Calculate the Total Interest Expense as Interest Expense (6), minus Accrued Interest on Farm Liabilities (16) of last year's balance sheet plus </t>
  </si>
  <si>
    <t xml:space="preserve">Accrued Interest on Farm Liabilities (16) of this year's balance sheet. The Return on Farm Assets is calculated subtracting the Value of Unpaid </t>
  </si>
  <si>
    <t xml:space="preserve">Labor and Management because we are interested in isolating the return to the farm assets only, excluding the value of management. Without this </t>
  </si>
  <si>
    <t>Profitability Measures</t>
  </si>
  <si>
    <t xml:space="preserve">adjustment, the ratio would include not just the contribution of assets toward earning farm income, but also owner operators’ labor and management </t>
  </si>
  <si>
    <t>contributions. Use Cost Value Average Farm Assets along with Cost Value Net Farm Income for a Cost Value Rate of Return on Farm Assets, and</t>
  </si>
  <si>
    <t>Profitability is generally the first area of concern, although not the most important one. It represents the difference between the value of goods</t>
  </si>
  <si>
    <t>Market Value Average Farm Assets along with Market Value Net Farm Income for a Market Value Return on Farm Assets.</t>
  </si>
  <si>
    <t xml:space="preserve">produced and the cost of the resources used in their production. Low profitability may be a matter of lack of adequate resources and can </t>
  </si>
  <si>
    <t>sometimes be increased by adding more:</t>
  </si>
  <si>
    <t xml:space="preserve">01 Labor, </t>
  </si>
  <si>
    <t>Total Interest Expense</t>
  </si>
  <si>
    <t>02 Management, or</t>
  </si>
  <si>
    <t>Average Farm Assets at Cost Value</t>
  </si>
  <si>
    <t>03 Assets, such as land, machinery or livestock.</t>
  </si>
  <si>
    <t>Average Farm Assets at Market Value</t>
  </si>
  <si>
    <t>Return on Farm Assets at Cost Value</t>
  </si>
  <si>
    <r>
      <rPr>
        <sz val="10"/>
        <rFont val="Arial"/>
      </rPr>
      <t xml:space="preserve">The most basic measure of profitability is the </t>
    </r>
    <r>
      <rPr>
        <b/>
        <sz val="10"/>
        <rFont val="Arial"/>
      </rPr>
      <t>Net Farm Income</t>
    </r>
    <r>
      <rPr>
        <sz val="10"/>
        <rFont val="Arial"/>
      </rPr>
      <t>. It represents the return to 3 things that you have invested in the business:</t>
    </r>
  </si>
  <si>
    <t>Return on Farm Assets at Market Value</t>
  </si>
  <si>
    <t xml:space="preserve">your labor, your management and your equity. It is the reward for investing your unpaid family labor, management and money in the business </t>
  </si>
  <si>
    <t>Rate of Return on Farm Assets at Cost Value</t>
  </si>
  <si>
    <t xml:space="preserve">instead of elsewhere. Any portion of the Net Farm Income left in the business, i.e., not taken out for family living and taxes, will increase your </t>
  </si>
  <si>
    <t>Rate of Return on Farm Assets at Market Value</t>
  </si>
  <si>
    <t>farm net worth. It can be calculated as Cost Value Net Farm Income or Market Value Net Farm Income. Cost Value Net Farm Income (28) was</t>
  </si>
  <si>
    <t xml:space="preserve">calculated on Section 9, line 16. The Market Value Net Farm Income is calculated as the Cost Value Net Farm Income (28) plus a Change in </t>
  </si>
  <si>
    <t xml:space="preserve">Market Valuation, which represents inflation and capital gains and is this year's Farm Market Valuation Equity (23) minus last year's Farm </t>
  </si>
  <si>
    <t>Market Valuation Equity (23 of last year's Balance Sheet).</t>
  </si>
  <si>
    <t xml:space="preserve">The rate of return on assets is the return on all assets or capital invested in the business. On most farms and ranches, there is a mixture of debt </t>
  </si>
  <si>
    <r>
      <rPr>
        <sz val="10"/>
        <rFont val="Arial"/>
      </rPr>
      <t xml:space="preserve">and equity capital. Another important measure of profitability is the </t>
    </r>
    <r>
      <rPr>
        <b/>
        <sz val="10"/>
        <rFont val="Arial"/>
      </rPr>
      <t>Return on Equity</t>
    </r>
    <r>
      <rPr>
        <sz val="10"/>
        <rFont val="Arial"/>
      </rPr>
      <t xml:space="preserve">, the return or interest on the owner's share of the capital </t>
    </r>
  </si>
  <si>
    <t>Any analysis based on cost values will measure the actual returns to investment in the business. Market value measures reflect the opportunity</t>
  </si>
  <si>
    <t xml:space="preserve">invested. Should the business be liquidated and the liabilities paid off, only the equity capital would be available for alternative investments. This </t>
  </si>
  <si>
    <t>cost of investing assets in the business. Thus, to know how much the money put into the farm is earning, look at the cost measures. To decide if</t>
  </si>
  <si>
    <t xml:space="preserve">return can be compared to returns available if your equity were invested somewhere else, such as a certificate of deposit. If the farm has no debt, </t>
  </si>
  <si>
    <t>money should continue to be invested in the farm, look at the market measures. Comparisons across farms are more meaningful using market</t>
  </si>
  <si>
    <t xml:space="preserve">the return on equity will be the same as the return on assets. Rate of return on farm equity in general should be higher than rate of return on </t>
  </si>
  <si>
    <t>values, while comparisons from year to year of an individual farm are more meaningful using cost values.</t>
  </si>
  <si>
    <t>assets.</t>
  </si>
  <si>
    <t xml:space="preserve">Ratios under 3% are considered "vulnerable", and if it becomes negative that means that equity will be used to pay debt interest. Several years </t>
  </si>
  <si>
    <t>Net Farm Income at Cost Value</t>
  </si>
  <si>
    <t>of this relationship can lead to insolvency. Ratios greater than 10% are considered "strong". 3% to 10% is the “caution” area.</t>
  </si>
  <si>
    <t>Change in Market Valuation</t>
  </si>
  <si>
    <t>Net Farm Income at Market Value</t>
  </si>
  <si>
    <t xml:space="preserve">The Rate of Return on Equity is the Return on Farm Equity divided by the Average Farm Net Worth. The Return on Farm Equity is Net Farm </t>
  </si>
  <si>
    <r>
      <t xml:space="preserve">The </t>
    </r>
    <r>
      <rPr>
        <b/>
        <sz val="10"/>
        <rFont val="Arial"/>
      </rPr>
      <t>Asset Turnover Rate</t>
    </r>
    <r>
      <rPr>
        <sz val="10"/>
        <color rgb="FF000000"/>
        <rFont val="Arial"/>
      </rPr>
      <t xml:space="preserve"> measures how efficiently assets are being utilized in the business to generate dollars of value-added production. You </t>
    </r>
  </si>
  <si>
    <t>Income (at either cost or market value as calculated before) minus the Value of Unpaid Operator Labor and Management (26). The</t>
  </si>
  <si>
    <t xml:space="preserve">could think of it as capital productivity. The combination of the asset turnover rate and the operating profit margin ratio determines the overall </t>
  </si>
  <si>
    <t xml:space="preserve">Average Farm Net Worth is the sum of Farm Net Worth (22) from the beginning and ending balance sheets divided by two. Use cost </t>
  </si>
  <si>
    <t xml:space="preserve">profitability in the business. The asset turnover rate times the operating profit margin ratio gives you the rate of return on farm assets. So in order </t>
  </si>
  <si>
    <t>values for a cost average, and market values for a market average.</t>
  </si>
  <si>
    <t xml:space="preserve">to improve the rate of return on assets, you either must have the same income with a lower investment (ie, improve your asset turnover rate), or </t>
  </si>
  <si>
    <t xml:space="preserve">make more profit on every dollar that you turn into the business (ie, improve your operating profit margin). Hence, a low asset turnover rate can </t>
  </si>
  <si>
    <t>Return on Farm Equity at Cost Value</t>
  </si>
  <si>
    <t xml:space="preserve">be improved by liquidating unproductive assets, including machinery, unproductive land, or high value land; or increasing the value of farm </t>
  </si>
  <si>
    <t>Return on Farm Equity at Market Value</t>
  </si>
  <si>
    <t xml:space="preserve">production. A farm business that owns most of its assets, including land and facilities will have a relatively low asset turnover rate compared to a </t>
  </si>
  <si>
    <t>Average Farm Net Worth at Cost Value</t>
  </si>
  <si>
    <t>business that rents most of its land and facilities.</t>
  </si>
  <si>
    <t>Average Farm Net Worth at Market Value</t>
  </si>
  <si>
    <t xml:space="preserve">Ratios under 30% are considered to be “vulnerable”, and over 45% are considered to be “strong”. Anything in between is “caution”. An asset </t>
  </si>
  <si>
    <t>Rate of Return on Equity at Cost Value</t>
  </si>
  <si>
    <t xml:space="preserve">turnover rate of 25% indicates that gross revenue was 25% of the total capital invested in the business. At this rate, it would take 4 years to </t>
  </si>
  <si>
    <t>Rate of Return on Equity at Market Value</t>
  </si>
  <si>
    <t>produce agricultural products with a value equal to the total assets.</t>
  </si>
  <si>
    <t>Asset Turnover Rate is Value of Farm Production (25), divided by Average Farm Assets (at cost or market value) calculated before.</t>
  </si>
  <si>
    <r>
      <t xml:space="preserve">The </t>
    </r>
    <r>
      <rPr>
        <b/>
        <sz val="10"/>
        <rFont val="Arial"/>
      </rPr>
      <t xml:space="preserve">Operating Profit Margin Ratio </t>
    </r>
    <r>
      <rPr>
        <sz val="10"/>
        <color rgb="FF000000"/>
        <rFont val="Arial"/>
      </rPr>
      <t xml:space="preserve">measures the operating efficiency in terms of the return per dollar of sales. A higher value means the </t>
    </r>
  </si>
  <si>
    <t>Asset Turnover Rate at Cost Value</t>
  </si>
  <si>
    <t xml:space="preserve">business is making more profit per dollar of revenue. A low value can be caused by low production, low prices, high input costs or operating </t>
  </si>
  <si>
    <t>Asset Turnover Rate at Market Value</t>
  </si>
  <si>
    <t xml:space="preserve">expenses, or overall inefficient production. These expenses include all cash farm expenses, but not interest. Interest expense does not affect the </t>
  </si>
  <si>
    <t>operating profit margin ratio. To recognize that unpaid labor and management contributed to earning the profit, the value of unpaid labor and</t>
  </si>
  <si>
    <t xml:space="preserve">management is subtracted. This makes the results comparable to those from businesses where all labor and management is hired, as these </t>
  </si>
  <si>
    <r>
      <rPr>
        <b/>
        <sz val="10"/>
        <rFont val="Arial"/>
      </rPr>
      <t>EBITDA</t>
    </r>
    <r>
      <rPr>
        <sz val="10"/>
        <color rgb="FF000000"/>
        <rFont val="Arial"/>
      </rPr>
      <t xml:space="preserve"> (Earnings Before Interest, Taxes, Depreciation and Amortization) is another profitability measure that shows earnings that would be</t>
    </r>
  </si>
  <si>
    <t xml:space="preserve">expenses have already been deducted in the computation of income from operations. A high value of unpaid labor and management will reduce </t>
  </si>
  <si>
    <t>available for debt repayment.</t>
  </si>
  <si>
    <t xml:space="preserve">the operating profit margin ratio. A healthy operating profit margin is a result of low expenses relative to the value of farm production (Value of </t>
  </si>
  <si>
    <t>It is calculated as Net Farm Income at cost value (28) plus Total Interest Expense calculated before, minus Depreciation and Amortization</t>
  </si>
  <si>
    <t xml:space="preserve">Farm Production is the same as value added–it’s basically taking away from gross sales the major outside inputs your farm purchases: in cattle </t>
  </si>
  <si>
    <t>Expense (27).</t>
  </si>
  <si>
    <t xml:space="preserve">operations where they are buying a lot of feed, you would take the feed away; in a greenhouse operation, you would subtract away the value of </t>
  </si>
  <si>
    <t>plantings and plugs that have been started elsewhere and you bring into your farm.)</t>
  </si>
  <si>
    <t>EBITDA</t>
  </si>
  <si>
    <t xml:space="preserve">Operating profit margin ratios under 15% are considered "vulnerable", while ratios greater than 25% are considered "strong". A 25% </t>
  </si>
  <si>
    <t xml:space="preserve">operating profit margin ratio means that on average, for every dollar of revenue, 25¢ remained as profit after paying operating expenses </t>
  </si>
  <si>
    <t>(including owner’s labor and management) necessary to generate that dollar. 15% to 25% is the “caution” area.</t>
  </si>
  <si>
    <t>Repayment and Replacement Capacity Measures</t>
  </si>
  <si>
    <t xml:space="preserve">The Operating Profit Margin ratio is calculated as Return on Farm Assets calculated before (either at cost or market value), divided by Value of </t>
  </si>
  <si>
    <t>Farm Production (25).</t>
  </si>
  <si>
    <t xml:space="preserve">Solvency and Liquidity will not give your lender a good idea of whether you are in a good position to pay intermediate and long term debt and </t>
  </si>
  <si>
    <t>replace needed capital. That is why there are also repayment capacity measures. They are similar to solvency, but represent your ability to</t>
  </si>
  <si>
    <t>Operating Profit Margin Ratio at Cost Value</t>
  </si>
  <si>
    <t>replace assets while paying for business and personal obligations (debt, living expenses and taxes), using both farm and nonfarm income. They</t>
  </si>
  <si>
    <t>Operating Profit Margin Ratio at Market Value</t>
  </si>
  <si>
    <t>are not measures of business performance alone, but of someone’s borrowing ability.</t>
  </si>
  <si>
    <r>
      <rPr>
        <sz val="10"/>
        <rFont val="Arial"/>
      </rPr>
      <t xml:space="preserve">The </t>
    </r>
    <r>
      <rPr>
        <b/>
        <sz val="10"/>
        <rFont val="Arial"/>
      </rPr>
      <t>Term Debt Coverage Ratio</t>
    </r>
    <r>
      <rPr>
        <sz val="10"/>
        <rFont val="Arial"/>
      </rPr>
      <t xml:space="preserve"> measures the ability of businesses to cover all intermediate and long-term debt payments.</t>
    </r>
  </si>
  <si>
    <r>
      <rPr>
        <b/>
        <sz val="10"/>
        <rFont val="Arial"/>
      </rPr>
      <t>Capital Debt Repayment Margin</t>
    </r>
    <r>
      <rPr>
        <sz val="10"/>
        <rFont val="Arial"/>
      </rPr>
      <t xml:space="preserve"> is the amount of money remaining after all operating expenses, taxes, family living costs, and scheduled debt </t>
    </r>
  </si>
  <si>
    <t>A ratio of 1 or 100% means that there is just enough money to service the debt. A ratio of less than 100 indicates that the business had to</t>
  </si>
  <si>
    <t xml:space="preserve">payments have been made. It’s really the money left out from the cash generated by the farm, after paying all bills, that is available for </t>
  </si>
  <si>
    <t xml:space="preserve">liquidate inventories, run up open accounts, borrow money, or sell assets to make scheduled payments. Ratios less than 125% or 1.25 are </t>
  </si>
  <si>
    <t xml:space="preserve">purchasing or financing new machinery, equipment, land or livestock. </t>
  </si>
  <si>
    <t>considered "vulnerable", while ratios greater than 175% or 1.75 are considered "strong".</t>
  </si>
  <si>
    <t>It is calculated as the Capital Debt Repayment Capacity calculated before, minus the Beginning Scheduled Term Debt Payments (17).</t>
  </si>
  <si>
    <t>The Term Debt Coverage Ratio is calculated as Capital Debt Repayment Capacity divided by the Beginning Scheduled Term Debt Payments (17).</t>
  </si>
  <si>
    <t xml:space="preserve">Capital Debt Repayment Capacity measures the amount generated from farm and non-farm sources, to cover debt repayment and capital </t>
  </si>
  <si>
    <t>Capital Debt Repayment Margin</t>
  </si>
  <si>
    <t xml:space="preserve">replacement. Repayment capacity is a measurement of the ability of the business to pay interest and principal in relationship to how debt is </t>
  </si>
  <si>
    <t xml:space="preserve">structured. It is calculated as Net Farm Income at Cost Value (28), plus Depreciation (27), plus Non-Farm Income (2), minus Family Living </t>
  </si>
  <si>
    <t>Expenses (5), minus Principal Payments on Personal Debt (4), minus Income and SS.Taxes Paid (3), plus last year's Interest on Term Debt (18).</t>
  </si>
  <si>
    <r>
      <rPr>
        <sz val="10"/>
        <rFont val="Arial"/>
      </rPr>
      <t xml:space="preserve">The </t>
    </r>
    <r>
      <rPr>
        <b/>
        <sz val="10"/>
        <rFont val="Arial"/>
      </rPr>
      <t xml:space="preserve">Replacement Margin </t>
    </r>
    <r>
      <rPr>
        <sz val="10"/>
        <rFont val="Arial"/>
      </rPr>
      <t xml:space="preserve">measures the amount of income remaining after paying principal and interest on term loans and unfunded (cash) </t>
    </r>
  </si>
  <si>
    <t xml:space="preserve">A farm with a weak repayment capacity may or may not have a profitability problem. A fast debt repayment structure will generate a lower </t>
  </si>
  <si>
    <t>capital purchases.</t>
  </si>
  <si>
    <t xml:space="preserve">repayment capacity. The farm may be experiencing cash flow problems, creating a weak current ratio because of the fast repayment schedule. </t>
  </si>
  <si>
    <t>It is calculated as the Capital Debt Repayment Margin calculated before minus the Cash Replacement Allowance (24).</t>
  </si>
  <si>
    <t xml:space="preserve">A farm with a relatively good rate of return on assets and net farm income ratio, but a weak repayment capacity can restructure its debt to spread </t>
  </si>
  <si>
    <t>out payments and improve cash flow.</t>
  </si>
  <si>
    <t xml:space="preserve">Replacement Margin </t>
  </si>
  <si>
    <t>Capital Debt Repayment Capacity</t>
  </si>
  <si>
    <t>Term Debt Coverage Ratio</t>
  </si>
  <si>
    <t>Efficiency Measures</t>
  </si>
  <si>
    <t xml:space="preserve">If adequate resources are available but profitability levels are still low, then efficiency measures can help pinpoint the problem. Efficiency </t>
  </si>
  <si>
    <r>
      <rPr>
        <sz val="10"/>
        <rFont val="Arial"/>
      </rPr>
      <t xml:space="preserve">The </t>
    </r>
    <r>
      <rPr>
        <b/>
        <sz val="10"/>
        <rFont val="Arial"/>
      </rPr>
      <t>Replacement Margin Coverage Ratio</t>
    </r>
    <r>
      <rPr>
        <sz val="10"/>
        <rFont val="Arial"/>
      </rPr>
      <t xml:space="preserve"> is Capital Debt Repayment Capacity divided by the sum of the Beginning Scheduled Term Debt </t>
    </r>
  </si>
  <si>
    <t>measures represent the effects of management decisions on gross income. Poor efficiency is usually a result from either:</t>
  </si>
  <si>
    <t>Payments (17) and the Cash Replacement Allowance (24).</t>
  </si>
  <si>
    <t>01 Low efficiency in the use of assets, which may be solved with training, by using higher quality inputs, or by changing enterprises;</t>
  </si>
  <si>
    <t xml:space="preserve">A ratio under 1 or 1.1 indicates that you did not generate enough income to cover term debt payments and unfunded capital purchases. A ratio </t>
  </si>
  <si>
    <t xml:space="preserve">02 Low selling prices, which can be solved by using new marketing tools, checking new markets, or improving product quality; and/or 
</t>
  </si>
  <si>
    <t>over 1.4 is considered to be strong.</t>
  </si>
  <si>
    <t>03 High costs. Costs can be lowered by switching suppliers, buying raw materials, and using older equipment.</t>
  </si>
  <si>
    <t>Replacement Margin Coverage Ratio</t>
  </si>
  <si>
    <t>Efficiency ratios show how gross farm income is used, and the sum of the four efficiency ratios equals 100% (of Gross Farm Income).</t>
  </si>
  <si>
    <r>
      <rPr>
        <sz val="10"/>
        <rFont val="Arial"/>
      </rPr>
      <t xml:space="preserve">The </t>
    </r>
    <r>
      <rPr>
        <b/>
        <sz val="10"/>
        <rFont val="Arial"/>
      </rPr>
      <t xml:space="preserve">Operating Expense Ratio </t>
    </r>
    <r>
      <rPr>
        <sz val="10"/>
        <rFont val="Arial"/>
      </rPr>
      <t xml:space="preserve">shows the proportion of farm income that is used to pay operating expenses, not including debt principal or </t>
    </r>
  </si>
  <si>
    <t>Two extra repayment and replacement capacity measures could be calculated: the Capital Debt Repayment Margin and the Replacement Margin.</t>
  </si>
  <si>
    <t>interest payments. Farms with a high proportion of rented land and machinery or hired labor will tend to have higher operating expense ratios.</t>
  </si>
  <si>
    <t>Ratios greater than 80% are considered "vulnerable", while values  under 60% are considered "strong", with a “caution” area in between.</t>
  </si>
  <si>
    <t>It is calculated by taking Total Expenses (30), minus the Total Interest Expense calculated before and plus Depreciation (27), and dividing this total</t>
  </si>
  <si>
    <t>by the Gross Farm Income (29).</t>
  </si>
  <si>
    <t>Operating Expense Ratio</t>
  </si>
  <si>
    <r>
      <t xml:space="preserve">The </t>
    </r>
    <r>
      <rPr>
        <b/>
        <sz val="10"/>
        <rFont val="Arial"/>
      </rPr>
      <t>Depreciation Expense Ratio</t>
    </r>
    <r>
      <rPr>
        <sz val="10"/>
        <color rgb="FF000000"/>
        <rFont val="Arial"/>
      </rPr>
      <t xml:space="preserve"> indicates how fast the business wears out capital. It tells what proportion of farm income is needed to maintain </t>
    </r>
  </si>
  <si>
    <t>Cash Flow Statement Analysis</t>
  </si>
  <si>
    <t xml:space="preserve">the capital used by the business. A farm that has new facilities will experience a high depreciation ratio, but highly utilized facilities can keep the </t>
  </si>
  <si>
    <t>depreciation ratio under 10%. The only way to decrease the depreciation ratio without a major change in the business is to decrease the amount</t>
  </si>
  <si>
    <t xml:space="preserve">The cash flow statement can show us differences between the cash provided by the different types of activities at the farm. If the cash generated </t>
  </si>
  <si>
    <t>of capital purchases each year. A higher-than-average ratio may indicate underused capital assets. Conversely, a lower-than-average ratio may</t>
  </si>
  <si>
    <t xml:space="preserve">from the “Operating” part is sufficient to fund some “Investing” activities and also reduce some debt “Financing”, this is a good scenario. So, the </t>
  </si>
  <si>
    <t>indicate that the farm frequently uses custom operations, that the machinery is old or perhaps too small, or that the farm has a lower investment</t>
  </si>
  <si>
    <t>Cash Provided by Operating activities should ideally be greater than the Cash Provided by Investing Activities plus the Cash Provided by</t>
  </si>
  <si>
    <t xml:space="preserve">in buildings or other improvements. </t>
  </si>
  <si>
    <t xml:space="preserve">Financing Activities. In general, the Cash Provided by Operating Activities should be positive and the Cash Provided by Investing and Financing </t>
  </si>
  <si>
    <t xml:space="preserve">A ratio greater than 10% is considered "vulnerable", while a ratio under 5% is considered "strong". </t>
  </si>
  <si>
    <t xml:space="preserve">Activities should be negative. If the assets or “Investments” have to be sold off (positive investing) to fund shortages in the “Operating” portion, </t>
  </si>
  <si>
    <t>This ratio is calculated as Depreciation and Amortization Expense (27) divided by Gross Farm Income (29).</t>
  </si>
  <si>
    <t xml:space="preserve">and/or to reduce debt (“Financing”), that would not be a good situation. Another undesirable scenario would be that the “Operating” portion was </t>
  </si>
  <si>
    <t>not sufficient to cover for living and taxes plus any “Investments” made during the year, so debt “Financing” was needed to fund the rest of it</t>
  </si>
  <si>
    <t>Depreciation Expense Ratio</t>
  </si>
  <si>
    <t>(positive financing).</t>
  </si>
  <si>
    <t xml:space="preserve">The Cash Provided by Operating Activities is calculated as Gross Cash Income minus Total Operating Expenses excluding Hedging deposits </t>
  </si>
  <si>
    <t>(Section 4 Line 4, minus Section 4 Line 10).</t>
  </si>
  <si>
    <r>
      <t>The</t>
    </r>
    <r>
      <rPr>
        <b/>
        <sz val="10"/>
        <rFont val="Arial"/>
      </rPr>
      <t xml:space="preserve"> Interest Expense Ratio </t>
    </r>
    <r>
      <rPr>
        <sz val="10"/>
        <color rgb="FF000000"/>
        <rFont val="Arial"/>
      </rPr>
      <t>is used to measure the interest expense compared to the gross income from the operation. It shows how much of</t>
    </r>
  </si>
  <si>
    <t xml:space="preserve">The Cash Provided by Investing Activities is calculated as Total Farm Capital Sales (Section 4, Line 19) excluding Livestock sales </t>
  </si>
  <si>
    <t xml:space="preserve">the gross farm income is used to pay for interest on borrowed capital. A high interest expense ratio indicates that the business is not generating </t>
  </si>
  <si>
    <t>(Section 4, Line 12), plus Personal Capital Sales (Section 4, Line 27) minus Total Farm Capital Expenditures (Section 4, Line 26) and minus Personal</t>
  </si>
  <si>
    <t>much income in relation to the amount of interest being paid and needs to reduce debt or increase the output with the investment that it has. High</t>
  </si>
  <si>
    <t>Capital Purchases (Section 4, Line 29).</t>
  </si>
  <si>
    <t>depreciation and high interest ratios often go together. If these two items are high, the operating expense ratio needs to be relatively low in order</t>
  </si>
  <si>
    <t>The Cash Provided by Financing Activities is calculated as Money Borrowed for both farm and personal loans (Section 4, Lines 32 and 33) plus</t>
  </si>
  <si>
    <t xml:space="preserve">to have a satisfactory net farm income ratio. </t>
  </si>
  <si>
    <t>Personal Income (Section 4, Line 28 minus Line 27) plus Capital Contributions minus Capital Distributions (Section 8, Line 110), minus Principal</t>
  </si>
  <si>
    <t>If the interest expense ratio is over 10%, it is considered “vulnerable”, while if under 5% it is considered “strong”.</t>
  </si>
  <si>
    <t>Payments for both farm and personal loans (Section 4, Lines 34 plus 35), and minus Family Living Expenses (Section 4, Line 31 minus Line 29).</t>
  </si>
  <si>
    <t>It is calculated as the Total Interest Expense calculated before divided by the Gross Farm Income (29).</t>
  </si>
  <si>
    <t>Cash Provided by Operating Activities</t>
  </si>
  <si>
    <t>Interest Expense Ratio</t>
  </si>
  <si>
    <t xml:space="preserve">Cash Provided by Investing Activities </t>
  </si>
  <si>
    <t>Cash Provided by Financing Activities</t>
  </si>
  <si>
    <r>
      <t xml:space="preserve">The </t>
    </r>
    <r>
      <rPr>
        <b/>
        <sz val="10"/>
        <rFont val="Arial"/>
      </rPr>
      <t>Net Farm Income Ratio</t>
    </r>
    <r>
      <rPr>
        <sz val="10"/>
        <color rgb="FF000000"/>
        <rFont val="Arial"/>
      </rPr>
      <t xml:space="preserve"> is the amount of money left over after operating, depreciation and interest expenses. It compares profit to gross </t>
    </r>
  </si>
  <si>
    <t xml:space="preserve">farm income. It shows how much is left after all farm expenses except for unpaid labor and management are paid. A low net farm income ratio </t>
  </si>
  <si>
    <t>Break-even Analysis</t>
  </si>
  <si>
    <t xml:space="preserve">indicates the farm is not generating much profit for the unpaid labor or for net worth gain. Businesses that do not have any unpaid labor and </t>
  </si>
  <si>
    <t xml:space="preserve">where the owners are paid through salaries will tend to have lower farm income ratios because the value of labor is included in the cash </t>
  </si>
  <si>
    <t xml:space="preserve">Break-even analysis helps us find the point at which costs equal revenue. Break-even points are useful for determining what type of marketing </t>
  </si>
  <si>
    <t>expenses. The only difference between the Operating Profit Margin Ratio and this one is the value of unpaid family labor and management.</t>
  </si>
  <si>
    <t xml:space="preserve">and what inputs to use. A break-even point is the number of units of a product that must be sold to cover the fixed and variable costs for its </t>
  </si>
  <si>
    <t xml:space="preserve">A net farm income ratio under 10% is considered "vulnerable", while greater than 20% is considered "strong". </t>
  </si>
  <si>
    <t>production at a specific price point. Or, alternatively, at what price a certain volume of product should be sold to cover its costs.</t>
  </si>
  <si>
    <t>This ratio is calculated as Net Farm Income at cost value (28), divided by Gross Farm Income (29).</t>
  </si>
  <si>
    <t>Break even points can be calculated in different ways to achieve different goals:</t>
  </si>
  <si>
    <t xml:space="preserve">Net Farm Income Ratio </t>
  </si>
  <si>
    <t>01 knowing when you’ll start covering costs,</t>
  </si>
  <si>
    <t>02 knowing how much you need to make in order to maintain net worth, or</t>
  </si>
  <si>
    <t xml:space="preserve">The four efficiency ratios can be interpreted as an amount in cents, of every dollar of revenue coming into the business, that are either used to </t>
  </si>
  <si>
    <t>03 knowing how much you need to make to meet cash flow demands such as debt payment and machinery fleet maintenance.</t>
  </si>
  <si>
    <t>pay for the different types of expenses or remain as net income.</t>
  </si>
  <si>
    <t>Farm Finance Scorecard</t>
  </si>
  <si>
    <t>The math to calculate break-even points, independently from the goal of the analysis, is always:</t>
  </si>
  <si>
    <t>- Cost divided by Expected Production gives you a Break-Even Price, and</t>
  </si>
  <si>
    <t>Vulnerable</t>
  </si>
  <si>
    <t>Strong</t>
  </si>
  <si>
    <t>- Cost divided by Expected Price will give you Break-Even Production.</t>
  </si>
  <si>
    <t>You choose what costs to use depending on your goal:</t>
  </si>
  <si>
    <t>01</t>
  </si>
  <si>
    <t>if you want to know when you’ll start covering costs, use fixed and variable costs, or</t>
  </si>
  <si>
    <t>LIQUIDITY</t>
  </si>
  <si>
    <t>REPAYMENT CAPACITY</t>
  </si>
  <si>
    <t>02</t>
  </si>
  <si>
    <t xml:space="preserve">if you want to know how much you need to make in order to maintain net worth, add money needed for debt interest and principal </t>
  </si>
  <si>
    <t>payments, family living expenses and taxes to your fixed and variable costs</t>
  </si>
  <si>
    <t>Current ratio</t>
  </si>
  <si>
    <t xml:space="preserve">Term-debt coverage </t>
  </si>
  <si>
    <t>03</t>
  </si>
  <si>
    <t>if you want to know how much you need to make in order to meet cash flow demands, go one step further and add depreciation</t>
  </si>
  <si>
    <t>ratio</t>
  </si>
  <si>
    <t>(economic, not tax) to the costs in 01 and 02 before.</t>
  </si>
  <si>
    <t xml:space="preserve">Working capital to </t>
  </si>
  <si>
    <t xml:space="preserve">Replacement margin </t>
  </si>
  <si>
    <t xml:space="preserve">If you do not have costs broken down by product, here is a template to roughly estimate break even prices based on quantities produced, using </t>
  </si>
  <si>
    <t>gross revenue</t>
  </si>
  <si>
    <t>coverage ratio</t>
  </si>
  <si>
    <t xml:space="preserve">information from the whole-farm financial analysis. The real prices received can be averaged from information found on Section 2, and real </t>
  </si>
  <si>
    <t xml:space="preserve">quantities produced can be found on Section 7. Use the unit column to indicate bushels, pounds, tons, etc. Gross income is calculated as real </t>
  </si>
  <si>
    <t xml:space="preserve">price received times real quantity produced. The percent allocation is calculated as gross income for the specific crop divided by total gross </t>
  </si>
  <si>
    <t xml:space="preserve">income from all crops listed. The Net Farm Income Break Even Price is then calculated as the Real Price Received minus the result of </t>
  </si>
  <si>
    <t>SOLVENCY</t>
  </si>
  <si>
    <t>FINANCIAL EFFICIENCY</t>
  </si>
  <si>
    <t xml:space="preserve">multiplying the Percent allocation by the Cost Value Net Farm Income (Section 9, line 14) and dividing by the Real Quantity Produced. The </t>
  </si>
  <si>
    <t xml:space="preserve">Net Worth Change Break Even Price is calculated using the same formula, replacing that value with the difference in Cost Value Farm Net Worth </t>
  </si>
  <si>
    <t xml:space="preserve">Farm debt-to-asset </t>
  </si>
  <si>
    <t xml:space="preserve">Operating </t>
  </si>
  <si>
    <t xml:space="preserve">(Section 8, line 22) between Ending and Beginning balance sheets. And the Cash Flow Break Even Price is calculated using the same formula, </t>
  </si>
  <si>
    <t>expense ratio</t>
  </si>
  <si>
    <t>replacing the Cost Value Net Farm Income (Section 9, line 14) with the Replacement Margin calculated before.</t>
  </si>
  <si>
    <t xml:space="preserve">Depreciation </t>
  </si>
  <si>
    <t>Real Price</t>
  </si>
  <si>
    <t>Real Quantity</t>
  </si>
  <si>
    <t>Percent</t>
  </si>
  <si>
    <t>Break-even Prices on</t>
  </si>
  <si>
    <t>PROFITABILITY</t>
  </si>
  <si>
    <t>Commodity</t>
  </si>
  <si>
    <t>Received</t>
  </si>
  <si>
    <t>Produced</t>
  </si>
  <si>
    <t>Income</t>
  </si>
  <si>
    <t>Allocation</t>
  </si>
  <si>
    <t>Net Farm Income</t>
  </si>
  <si>
    <t>Cash Flow</t>
  </si>
  <si>
    <t>Net Worth Change</t>
  </si>
  <si>
    <t>Interest expense</t>
  </si>
  <si>
    <t xml:space="preserve">Rate of return on </t>
  </si>
  <si>
    <t>farm assets</t>
  </si>
  <si>
    <t xml:space="preserve">Net farm income </t>
  </si>
  <si>
    <t>farm equity</t>
  </si>
  <si>
    <t xml:space="preserve">Operating profit </t>
  </si>
  <si>
    <t>margin ratio</t>
  </si>
  <si>
    <t>Asset turnover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</si>
</sst>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d&quot;-&quot;mmm"/>
    <numFmt numFmtId="165" formatCode="#,##0.0"/>
    <numFmt numFmtId="166" formatCode="m/d"/>
    <numFmt numFmtId="167" formatCode="&quot;$&quot;#,##0"/>
    <numFmt numFmtId="168" formatCode="&quot;$&quot;#,##0.00"/>
    <numFmt numFmtId="169" formatCode="0.0"/>
    <numFmt numFmtId="170" formatCode="0.0%"/>
  </numFmts>
  <fonts count="41" x14ac:knownFonts="1">
    <font>
      <sz val="10"/>
      <color rgb="FF000000"/>
      <name val="Arial"/>
    </font>
    <font>
      <sz val="10"/>
      <name val="Arial"/>
    </font>
    <font>
      <sz val="11"/>
      <name val="Arial"/>
    </font>
    <font>
      <sz val="38"/>
      <name val="Arial"/>
    </font>
    <font>
      <sz val="46"/>
      <name val="Arial"/>
    </font>
    <font>
      <b/>
      <sz val="60"/>
      <color rgb="FFFFFFFF"/>
      <name val="Arial"/>
    </font>
    <font>
      <sz val="33"/>
      <name val="Arial"/>
    </font>
    <font>
      <b/>
      <sz val="58"/>
      <color rgb="FFFFFFFF"/>
      <name val="Arial"/>
    </font>
    <font>
      <sz val="10"/>
      <name val="Arial"/>
    </font>
    <font>
      <sz val="37"/>
      <name val="Arial"/>
    </font>
    <font>
      <b/>
      <sz val="50"/>
      <color rgb="FFFFFFFF"/>
      <name val="Arial"/>
    </font>
    <font>
      <b/>
      <sz val="18"/>
      <color rgb="FFFFFFFF"/>
      <name val="Arial"/>
    </font>
    <font>
      <sz val="8"/>
      <name val="Arial"/>
    </font>
    <font>
      <sz val="11"/>
      <color rgb="FF000000"/>
      <name val="Arial"/>
    </font>
    <font>
      <sz val="9"/>
      <name val="Arial"/>
    </font>
    <font>
      <sz val="9"/>
      <color rgb="FF000000"/>
      <name val="Arial"/>
    </font>
    <font>
      <sz val="10"/>
      <color rgb="FF000000"/>
      <name val="Arial"/>
    </font>
    <font>
      <sz val="8"/>
      <color rgb="FF000000"/>
      <name val="Arial"/>
    </font>
    <font>
      <sz val="7"/>
      <name val="Arial"/>
    </font>
    <font>
      <sz val="7"/>
      <color rgb="FF000000"/>
      <name val="Arial"/>
    </font>
    <font>
      <sz val="9"/>
      <name val="Arial"/>
    </font>
    <font>
      <sz val="8"/>
      <name val="Arial"/>
    </font>
    <font>
      <sz val="10"/>
      <name val="Arial"/>
    </font>
    <font>
      <sz val="10"/>
      <name val="Arial"/>
    </font>
    <font>
      <b/>
      <sz val="10"/>
      <color rgb="FF000000"/>
      <name val="Arial"/>
    </font>
    <font>
      <b/>
      <sz val="10"/>
      <name val="Arial"/>
    </font>
    <font>
      <sz val="10"/>
      <color rgb="FF000000"/>
      <name val="Arial"/>
    </font>
    <font>
      <sz val="10"/>
      <color rgb="FF000000"/>
      <name val="Arial"/>
    </font>
    <font>
      <sz val="9"/>
      <color rgb="FF000000"/>
      <name val="Arial"/>
    </font>
    <font>
      <sz val="8"/>
      <color rgb="FF000000"/>
      <name val="Arial"/>
    </font>
    <font>
      <b/>
      <sz val="10"/>
      <name val="Arial"/>
    </font>
    <font>
      <b/>
      <sz val="10"/>
      <name val="Arial"/>
    </font>
    <font>
      <sz val="10"/>
      <color rgb="FF000000"/>
      <name val="Roboto"/>
    </font>
    <font>
      <b/>
      <sz val="10"/>
      <color rgb="FF000000"/>
      <name val="Arial"/>
    </font>
    <font>
      <u/>
      <sz val="9"/>
      <color rgb="FF000000"/>
      <name val="Arial"/>
    </font>
    <font>
      <sz val="11"/>
      <name val="Arial"/>
    </font>
    <font>
      <b/>
      <i/>
      <sz val="10"/>
      <name val="Arial"/>
    </font>
    <font>
      <b/>
      <sz val="10"/>
      <color rgb="FFF1C232"/>
      <name val="Arial"/>
    </font>
    <font>
      <sz val="2"/>
      <name val="Arial"/>
    </font>
    <font>
      <u/>
      <sz val="9"/>
      <name val="Arial"/>
    </font>
    <font>
      <b/>
      <sz val="9"/>
      <color rgb="FF000000"/>
      <name val="Arial"/>
    </font>
  </fonts>
  <fills count="10">
    <fill>
      <patternFill patternType="none"/>
    </fill>
    <fill>
      <patternFill patternType="gray125"/>
    </fill>
    <fill>
      <patternFill patternType="solid">
        <fgColor rgb="FF18453B"/>
        <bgColor rgb="FF18453B"/>
      </patternFill>
    </fill>
    <fill>
      <patternFill patternType="solid">
        <fgColor rgb="FFF3F3F3"/>
        <bgColor rgb="FFF3F3F3"/>
      </patternFill>
    </fill>
    <fill>
      <patternFill patternType="solid">
        <fgColor rgb="FFFFFFFF"/>
        <bgColor rgb="FFFFFFFF"/>
      </patternFill>
    </fill>
    <fill>
      <patternFill patternType="solid">
        <fgColor rgb="FFEFEFEF"/>
        <bgColor rgb="FFEFEFEF"/>
      </patternFill>
    </fill>
    <fill>
      <patternFill patternType="solid">
        <fgColor rgb="FFDEDEDE"/>
        <bgColor rgb="FFDEDEDE"/>
      </patternFill>
    </fill>
    <fill>
      <patternFill patternType="solid">
        <fgColor rgb="FFE06666"/>
        <bgColor rgb="FFE06666"/>
      </patternFill>
    </fill>
    <fill>
      <patternFill patternType="solid">
        <fgColor rgb="FFFFD966"/>
        <bgColor rgb="FFFFD966"/>
      </patternFill>
    </fill>
    <fill>
      <patternFill patternType="solid">
        <fgColor rgb="FF93C47D"/>
        <bgColor rgb="FF93C47D"/>
      </patternFill>
    </fill>
  </fills>
  <borders count="81">
    <border>
      <left/>
      <right/>
      <top/>
      <bottom/>
      <diagonal/>
    </border>
    <border>
      <left style="thick">
        <color rgb="FF18453B"/>
      </left>
      <right/>
      <top style="thick">
        <color rgb="FF18453B"/>
      </top>
      <bottom/>
      <diagonal/>
    </border>
    <border>
      <left/>
      <right/>
      <top style="thick">
        <color rgb="FF18453B"/>
      </top>
      <bottom/>
      <diagonal/>
    </border>
    <border>
      <left/>
      <right style="thick">
        <color rgb="FF18453B"/>
      </right>
      <top style="thick">
        <color rgb="FF18453B"/>
      </top>
      <bottom/>
      <diagonal/>
    </border>
    <border>
      <left style="thick">
        <color rgb="FF18453B"/>
      </left>
      <right/>
      <top/>
      <bottom/>
      <diagonal/>
    </border>
    <border>
      <left/>
      <right style="thick">
        <color rgb="FF18453B"/>
      </right>
      <top/>
      <bottom/>
      <diagonal/>
    </border>
    <border>
      <left/>
      <right/>
      <top/>
      <bottom style="thin">
        <color rgb="FF000000"/>
      </bottom>
      <diagonal/>
    </border>
    <border>
      <left style="thick">
        <color rgb="FF18453B"/>
      </left>
      <right/>
      <top/>
      <bottom style="thick">
        <color rgb="FF18453B"/>
      </bottom>
      <diagonal/>
    </border>
    <border>
      <left/>
      <right/>
      <top/>
      <bottom style="thick">
        <color rgb="FF18453B"/>
      </bottom>
      <diagonal/>
    </border>
    <border>
      <left/>
      <right style="thick">
        <color rgb="FF18453B"/>
      </right>
      <top/>
      <bottom style="thick">
        <color rgb="FF18453B"/>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right/>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top/>
      <bottom/>
      <diagonal/>
    </border>
    <border>
      <left/>
      <right/>
      <top/>
      <bottom/>
      <diagonal/>
    </border>
    <border>
      <left/>
      <right/>
      <top/>
      <bottom style="medium">
        <color rgb="FF000000"/>
      </bottom>
      <diagonal/>
    </border>
    <border>
      <left style="thin">
        <color rgb="FF000000"/>
      </left>
      <right/>
      <top/>
      <bottom style="medium">
        <color rgb="FF000000"/>
      </bottom>
      <diagonal/>
    </border>
    <border>
      <left/>
      <right/>
      <top/>
      <bottom/>
      <diagonal/>
    </border>
    <border>
      <left style="thin">
        <color rgb="FF000000"/>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thin">
        <color rgb="FF000000"/>
      </left>
      <right/>
      <top style="thin">
        <color rgb="FF18453B"/>
      </top>
      <bottom/>
      <diagonal/>
    </border>
    <border>
      <left/>
      <right/>
      <top style="thin">
        <color rgb="FF18453B"/>
      </top>
      <bottom/>
      <diagonal/>
    </border>
    <border>
      <left/>
      <right style="thin">
        <color rgb="FF000000"/>
      </right>
      <top style="thin">
        <color rgb="FF18453B"/>
      </top>
      <bottom/>
      <diagonal/>
    </border>
    <border>
      <left/>
      <right style="thin">
        <color rgb="FF18453B"/>
      </right>
      <top style="thin">
        <color rgb="FF18453B"/>
      </top>
      <bottom/>
      <diagonal/>
    </border>
    <border>
      <left/>
      <right style="thin">
        <color rgb="FF18453B"/>
      </right>
      <top/>
      <bottom/>
      <diagonal/>
    </border>
    <border>
      <left style="thin">
        <color rgb="FF000000"/>
      </left>
      <right/>
      <top/>
      <bottom style="thin">
        <color rgb="FF18453B"/>
      </bottom>
      <diagonal/>
    </border>
    <border>
      <left/>
      <right/>
      <top/>
      <bottom style="thin">
        <color rgb="FF18453B"/>
      </bottom>
      <diagonal/>
    </border>
    <border>
      <left/>
      <right style="thin">
        <color rgb="FF000000"/>
      </right>
      <top/>
      <bottom style="thin">
        <color rgb="FF18453B"/>
      </bottom>
      <diagonal/>
    </border>
    <border>
      <left/>
      <right style="thin">
        <color rgb="FF18453B"/>
      </right>
      <top/>
      <bottom style="thin">
        <color rgb="FF18453B"/>
      </bottom>
      <diagonal/>
    </border>
    <border>
      <left style="thin">
        <color rgb="FF18453B"/>
      </left>
      <right/>
      <top/>
      <bottom style="thin">
        <color rgb="FF18453B"/>
      </bottom>
      <diagonal/>
    </border>
    <border>
      <left style="thin">
        <color rgb="FF18453B"/>
      </left>
      <right/>
      <top style="thin">
        <color rgb="FF18453B"/>
      </top>
      <bottom style="thin">
        <color rgb="FF18453B"/>
      </bottom>
      <diagonal/>
    </border>
    <border>
      <left/>
      <right/>
      <top style="thin">
        <color rgb="FF18453B"/>
      </top>
      <bottom style="thin">
        <color rgb="FF18453B"/>
      </bottom>
      <diagonal/>
    </border>
    <border>
      <left/>
      <right style="thin">
        <color rgb="FF18453B"/>
      </right>
      <top style="thin">
        <color rgb="FF18453B"/>
      </top>
      <bottom style="thin">
        <color rgb="FF18453B"/>
      </bottom>
      <diagonal/>
    </border>
    <border>
      <left style="thin">
        <color rgb="FF18453B"/>
      </left>
      <right/>
      <top style="thin">
        <color rgb="FF000000"/>
      </top>
      <bottom style="thin">
        <color rgb="FF18453B"/>
      </bottom>
      <diagonal/>
    </border>
    <border>
      <left/>
      <right/>
      <top style="thin">
        <color rgb="FF000000"/>
      </top>
      <bottom style="thin">
        <color rgb="FF18453B"/>
      </bottom>
      <diagonal/>
    </border>
    <border>
      <left/>
      <right style="thin">
        <color rgb="FF18453B"/>
      </right>
      <top style="thin">
        <color rgb="FF000000"/>
      </top>
      <bottom style="thin">
        <color rgb="FF18453B"/>
      </bottom>
      <diagonal/>
    </border>
    <border>
      <left style="thin">
        <color rgb="FF18453B"/>
      </left>
      <right/>
      <top style="thin">
        <color rgb="FF18453B"/>
      </top>
      <bottom/>
      <diagonal/>
    </border>
    <border>
      <left style="thin">
        <color rgb="FF18453B"/>
      </left>
      <right/>
      <top/>
      <bottom/>
      <diagonal/>
    </border>
    <border>
      <left style="thin">
        <color rgb="FF000000"/>
      </left>
      <right/>
      <top style="thin">
        <color rgb="FF000000"/>
      </top>
      <bottom style="thin">
        <color rgb="FF18453B"/>
      </bottom>
      <diagonal/>
    </border>
    <border>
      <left/>
      <right style="thin">
        <color rgb="FF000000"/>
      </right>
      <top style="thin">
        <color rgb="FF000000"/>
      </top>
      <bottom style="thin">
        <color rgb="FF18453B"/>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right/>
      <top/>
      <bottom/>
      <diagonal/>
    </border>
    <border>
      <left/>
      <right/>
      <top/>
      <bottom style="thin">
        <color rgb="FF000000"/>
      </bottom>
      <diagonal/>
    </border>
    <border>
      <left/>
      <right/>
      <top/>
      <bottom style="medium">
        <color rgb="FF000000"/>
      </bottom>
      <diagonal/>
    </border>
    <border>
      <left/>
      <right/>
      <top style="thin">
        <color rgb="FF000000"/>
      </top>
      <bottom style="thin">
        <color rgb="FF000000"/>
      </bottom>
      <diagonal/>
    </border>
    <border>
      <left style="thin">
        <color rgb="FF000000"/>
      </left>
      <right/>
      <top/>
      <bottom/>
      <diagonal/>
    </border>
    <border>
      <left/>
      <right style="thin">
        <color rgb="FF000000"/>
      </right>
      <top/>
      <bottom/>
      <diagonal/>
    </border>
  </borders>
  <cellStyleXfs count="1">
    <xf numFmtId="0" fontId="0" fillId="0" borderId="0"/>
  </cellStyleXfs>
  <cellXfs count="828">
    <xf numFmtId="0" fontId="0" fillId="0" borderId="0" xfId="0"/>
    <xf numFmtId="0" fontId="0" fillId="2" borderId="0" xfId="0" applyFill="1"/>
    <xf numFmtId="0" fontId="1" fillId="0" borderId="1" xfId="0" applyFont="1" applyBorder="1"/>
    <xf numFmtId="0" fontId="2" fillId="0" borderId="2" xfId="0" applyFont="1" applyBorder="1"/>
    <xf numFmtId="0" fontId="1" fillId="0" borderId="2" xfId="0" applyFont="1" applyBorder="1"/>
    <xf numFmtId="0" fontId="2" fillId="0" borderId="3" xfId="0" applyFont="1" applyBorder="1"/>
    <xf numFmtId="0" fontId="1" fillId="0" borderId="4" xfId="0" applyFont="1" applyBorder="1"/>
    <xf numFmtId="0" fontId="3" fillId="0" borderId="0" xfId="0" applyFont="1"/>
    <xf numFmtId="0" fontId="4" fillId="0" borderId="0" xfId="0" applyFont="1"/>
    <xf numFmtId="0" fontId="2" fillId="0" borderId="5" xfId="0" applyFont="1" applyBorder="1"/>
    <xf numFmtId="0" fontId="5" fillId="2" borderId="0" xfId="0" applyFont="1" applyFill="1" applyAlignment="1">
      <alignment horizontal="center"/>
    </xf>
    <xf numFmtId="0" fontId="6" fillId="0" borderId="5" xfId="0" applyFont="1" applyBorder="1" applyAlignment="1">
      <alignment horizontal="center" vertical="center"/>
    </xf>
    <xf numFmtId="0" fontId="7" fillId="2" borderId="0" xfId="0" applyFont="1" applyFill="1" applyAlignment="1">
      <alignment horizontal="center"/>
    </xf>
    <xf numFmtId="0" fontId="9" fillId="0" borderId="4" xfId="0" applyFont="1" applyBorder="1" applyAlignment="1">
      <alignment horizontal="center" vertical="center"/>
    </xf>
    <xf numFmtId="0" fontId="9" fillId="0" borderId="0" xfId="0" applyFont="1" applyAlignment="1">
      <alignment horizontal="center" vertical="center"/>
    </xf>
    <xf numFmtId="0" fontId="9" fillId="0" borderId="5" xfId="0" applyFont="1" applyBorder="1" applyAlignment="1">
      <alignment horizontal="center" vertical="center"/>
    </xf>
    <xf numFmtId="0" fontId="10" fillId="2" borderId="0" xfId="0" applyFont="1" applyFill="1" applyAlignment="1">
      <alignment horizontal="center" vertical="top"/>
    </xf>
    <xf numFmtId="0" fontId="2" fillId="0" borderId="0" xfId="0" applyFont="1"/>
    <xf numFmtId="0" fontId="10" fillId="2" borderId="0" xfId="0" applyFont="1" applyFill="1" applyAlignment="1">
      <alignment horizontal="left" vertical="top"/>
    </xf>
    <xf numFmtId="0" fontId="10" fillId="2" borderId="0" xfId="0" applyFont="1" applyFill="1" applyAlignment="1">
      <alignment horizontal="left"/>
    </xf>
    <xf numFmtId="0" fontId="1" fillId="0" borderId="0" xfId="0" applyFont="1"/>
    <xf numFmtId="0" fontId="1" fillId="0" borderId="6" xfId="0" applyFont="1" applyBorder="1"/>
    <xf numFmtId="0" fontId="2" fillId="0" borderId="6" xfId="0" applyFont="1" applyBorder="1"/>
    <xf numFmtId="0" fontId="8" fillId="0" borderId="6" xfId="0" applyFont="1" applyBorder="1"/>
    <xf numFmtId="0" fontId="1" fillId="0" borderId="7" xfId="0" applyFont="1" applyBorder="1"/>
    <xf numFmtId="0" fontId="0" fillId="0" borderId="8" xfId="0" applyBorder="1"/>
    <xf numFmtId="0" fontId="0" fillId="0" borderId="9" xfId="0" applyBorder="1"/>
    <xf numFmtId="0" fontId="0" fillId="0" borderId="0" xfId="0" applyAlignment="1">
      <alignment horizontal="left"/>
    </xf>
    <xf numFmtId="0" fontId="0" fillId="0" borderId="0" xfId="0" applyAlignment="1">
      <alignment wrapText="1"/>
    </xf>
    <xf numFmtId="0" fontId="0" fillId="2" borderId="0" xfId="0" applyFill="1" applyAlignment="1">
      <alignment horizontal="center"/>
    </xf>
    <xf numFmtId="0" fontId="8" fillId="0" borderId="0" xfId="0" applyFont="1"/>
    <xf numFmtId="0" fontId="13" fillId="0" borderId="0" xfId="0" applyFont="1" applyAlignment="1">
      <alignment horizontal="left"/>
    </xf>
    <xf numFmtId="0" fontId="2" fillId="3" borderId="0" xfId="0" applyFont="1" applyFill="1"/>
    <xf numFmtId="0" fontId="13" fillId="3" borderId="0" xfId="0" applyFont="1" applyFill="1" applyAlignment="1">
      <alignment horizontal="left"/>
    </xf>
    <xf numFmtId="0" fontId="14" fillId="0" borderId="10" xfId="0" applyFont="1" applyBorder="1"/>
    <xf numFmtId="0" fontId="14" fillId="0" borderId="11" xfId="0" applyFont="1" applyBorder="1"/>
    <xf numFmtId="0" fontId="14" fillId="0" borderId="12" xfId="0" applyFont="1" applyBorder="1"/>
    <xf numFmtId="0" fontId="14" fillId="0" borderId="13" xfId="0" applyFont="1" applyBorder="1"/>
    <xf numFmtId="0" fontId="14" fillId="0" borderId="0" xfId="0" applyFont="1"/>
    <xf numFmtId="0" fontId="14" fillId="0" borderId="6" xfId="0" applyFont="1" applyBorder="1"/>
    <xf numFmtId="0" fontId="14" fillId="0" borderId="14" xfId="0" applyFont="1" applyBorder="1"/>
    <xf numFmtId="0" fontId="15" fillId="0" borderId="0" xfId="0" applyFont="1"/>
    <xf numFmtId="0" fontId="15" fillId="4" borderId="15" xfId="0" applyFont="1" applyFill="1" applyBorder="1" applyAlignment="1">
      <alignment horizontal="left"/>
    </xf>
    <xf numFmtId="0" fontId="15" fillId="4" borderId="0" xfId="0" applyFont="1" applyFill="1" applyAlignment="1">
      <alignment horizontal="left"/>
    </xf>
    <xf numFmtId="0" fontId="1" fillId="3" borderId="0" xfId="0" applyFont="1" applyFill="1"/>
    <xf numFmtId="0" fontId="13" fillId="0" borderId="0" xfId="0" applyFont="1"/>
    <xf numFmtId="0" fontId="15" fillId="0" borderId="16" xfId="0" applyFont="1" applyBorder="1"/>
    <xf numFmtId="0" fontId="15" fillId="0" borderId="6" xfId="0" applyFont="1" applyBorder="1"/>
    <xf numFmtId="0" fontId="14" fillId="0" borderId="17" xfId="0" applyFont="1" applyBorder="1"/>
    <xf numFmtId="0" fontId="0" fillId="3" borderId="0" xfId="0" applyFill="1" applyAlignment="1">
      <alignment horizontal="left"/>
    </xf>
    <xf numFmtId="0" fontId="16" fillId="4" borderId="0" xfId="0" applyFont="1" applyFill="1" applyAlignment="1">
      <alignment horizontal="left"/>
    </xf>
    <xf numFmtId="0" fontId="17" fillId="0" borderId="0" xfId="0" applyFont="1"/>
    <xf numFmtId="0" fontId="18" fillId="0" borderId="0" xfId="0" applyFont="1"/>
    <xf numFmtId="0" fontId="19" fillId="0" borderId="0" xfId="0" applyFont="1"/>
    <xf numFmtId="0" fontId="1" fillId="0" borderId="18" xfId="0" applyFont="1" applyBorder="1"/>
    <xf numFmtId="0" fontId="1" fillId="0" borderId="19" xfId="0" applyFont="1" applyBorder="1"/>
    <xf numFmtId="0" fontId="1" fillId="0" borderId="11" xfId="0" applyFont="1" applyBorder="1"/>
    <xf numFmtId="0" fontId="2" fillId="0" borderId="11" xfId="0" applyFont="1" applyBorder="1"/>
    <xf numFmtId="0" fontId="2" fillId="0" borderId="19" xfId="0" applyFont="1" applyBorder="1"/>
    <xf numFmtId="0" fontId="2" fillId="0" borderId="20" xfId="0" applyFont="1" applyBorder="1"/>
    <xf numFmtId="0" fontId="20" fillId="0" borderId="0" xfId="0" applyFont="1"/>
    <xf numFmtId="0" fontId="15" fillId="0" borderId="10" xfId="0" applyFont="1" applyBorder="1" applyAlignment="1">
      <alignment horizontal="left"/>
    </xf>
    <xf numFmtId="0" fontId="15" fillId="0" borderId="11" xfId="0" applyFont="1" applyBorder="1" applyAlignment="1">
      <alignment horizontal="left"/>
    </xf>
    <xf numFmtId="0" fontId="15" fillId="0" borderId="12" xfId="0" applyFont="1" applyBorder="1" applyAlignment="1">
      <alignment horizontal="left"/>
    </xf>
    <xf numFmtId="0" fontId="8" fillId="0" borderId="11" xfId="0" applyFont="1" applyBorder="1"/>
    <xf numFmtId="0" fontId="8" fillId="0" borderId="12" xfId="0" applyFont="1" applyBorder="1"/>
    <xf numFmtId="0" fontId="20" fillId="0" borderId="10" xfId="0" applyFont="1" applyBorder="1"/>
    <xf numFmtId="0" fontId="15" fillId="0" borderId="13" xfId="0" applyFont="1" applyBorder="1" applyAlignment="1">
      <alignment horizontal="left"/>
    </xf>
    <xf numFmtId="0" fontId="15" fillId="0" borderId="0" xfId="0" applyFont="1" applyAlignment="1">
      <alignment horizontal="left"/>
    </xf>
    <xf numFmtId="0" fontId="15" fillId="0" borderId="14" xfId="0" applyFont="1" applyBorder="1" applyAlignment="1">
      <alignment horizontal="left"/>
    </xf>
    <xf numFmtId="0" fontId="8" fillId="0" borderId="14" xfId="0" applyFont="1" applyBorder="1"/>
    <xf numFmtId="0" fontId="20" fillId="0" borderId="13" xfId="0" applyFont="1" applyBorder="1"/>
    <xf numFmtId="0" fontId="8" fillId="0" borderId="13" xfId="0" applyFont="1" applyBorder="1"/>
    <xf numFmtId="0" fontId="15" fillId="0" borderId="16" xfId="0" applyFont="1" applyBorder="1" applyAlignment="1">
      <alignment horizontal="left"/>
    </xf>
    <xf numFmtId="0" fontId="15" fillId="0" borderId="17" xfId="0" applyFont="1" applyBorder="1" applyAlignment="1">
      <alignment horizontal="left"/>
    </xf>
    <xf numFmtId="0" fontId="15" fillId="0" borderId="6" xfId="0" applyFont="1" applyBorder="1" applyAlignment="1">
      <alignment horizontal="left"/>
    </xf>
    <xf numFmtId="0" fontId="8" fillId="0" borderId="17" xfId="0" applyFont="1" applyBorder="1"/>
    <xf numFmtId="0" fontId="20" fillId="0" borderId="16" xfId="0" applyFont="1" applyBorder="1"/>
    <xf numFmtId="0" fontId="8" fillId="0" borderId="16" xfId="0" applyFont="1" applyBorder="1"/>
    <xf numFmtId="0" fontId="15" fillId="0" borderId="21" xfId="0" applyFont="1" applyBorder="1" applyAlignment="1">
      <alignment horizontal="left"/>
    </xf>
    <xf numFmtId="0" fontId="15" fillId="0" borderId="22" xfId="0" applyFont="1" applyBorder="1" applyAlignment="1">
      <alignment horizontal="left"/>
    </xf>
    <xf numFmtId="0" fontId="15" fillId="0" borderId="23" xfId="0" applyFont="1" applyBorder="1" applyAlignment="1">
      <alignment horizontal="left"/>
    </xf>
    <xf numFmtId="0" fontId="17" fillId="0" borderId="22" xfId="0" applyFont="1" applyBorder="1" applyAlignment="1">
      <alignment horizontal="left"/>
    </xf>
    <xf numFmtId="0" fontId="17" fillId="0" borderId="21" xfId="0" applyFont="1" applyBorder="1"/>
    <xf numFmtId="0" fontId="12" fillId="0" borderId="22" xfId="0" applyFont="1" applyBorder="1"/>
    <xf numFmtId="0" fontId="17" fillId="0" borderId="23" xfId="0" applyFont="1" applyBorder="1"/>
    <xf numFmtId="0" fontId="12" fillId="0" borderId="23" xfId="0" applyFont="1" applyBorder="1"/>
    <xf numFmtId="0" fontId="8" fillId="0" borderId="23" xfId="0" applyFont="1" applyBorder="1"/>
    <xf numFmtId="0" fontId="17" fillId="0" borderId="24" xfId="0" applyFont="1" applyBorder="1" applyAlignment="1">
      <alignment horizontal="right"/>
    </xf>
    <xf numFmtId="0" fontId="17" fillId="0" borderId="25" xfId="0" applyFont="1" applyBorder="1" applyAlignment="1">
      <alignment horizontal="right"/>
    </xf>
    <xf numFmtId="0" fontId="12" fillId="0" borderId="21" xfId="0" applyFont="1" applyBorder="1"/>
    <xf numFmtId="0" fontId="17" fillId="0" borderId="26" xfId="0" applyFont="1" applyBorder="1"/>
    <xf numFmtId="0" fontId="12" fillId="0" borderId="25" xfId="0" applyFont="1" applyBorder="1"/>
    <xf numFmtId="0" fontId="12" fillId="0" borderId="24" xfId="0" applyFont="1" applyBorder="1"/>
    <xf numFmtId="0" fontId="8" fillId="0" borderId="20" xfId="0" applyFont="1" applyBorder="1"/>
    <xf numFmtId="0" fontId="8" fillId="0" borderId="19" xfId="0" applyFont="1" applyBorder="1"/>
    <xf numFmtId="4" fontId="8" fillId="4" borderId="0" xfId="0" applyNumberFormat="1" applyFont="1" applyFill="1"/>
    <xf numFmtId="0" fontId="15" fillId="0" borderId="18" xfId="0" applyFont="1" applyBorder="1"/>
    <xf numFmtId="4" fontId="8" fillId="0" borderId="0" xfId="0" applyNumberFormat="1" applyFont="1"/>
    <xf numFmtId="0" fontId="15" fillId="0" borderId="26" xfId="0" applyFont="1" applyBorder="1"/>
    <xf numFmtId="0" fontId="13" fillId="4" borderId="0" xfId="0" applyFont="1" applyFill="1" applyAlignment="1">
      <alignment horizontal="left"/>
    </xf>
    <xf numFmtId="0" fontId="15" fillId="0" borderId="10" xfId="0" applyFont="1" applyBorder="1"/>
    <xf numFmtId="165" fontId="20" fillId="0" borderId="0" xfId="0" applyNumberFormat="1" applyFont="1"/>
    <xf numFmtId="0" fontId="12" fillId="0" borderId="26" xfId="0" applyFont="1" applyBorder="1"/>
    <xf numFmtId="0" fontId="17" fillId="0" borderId="25" xfId="0" applyFont="1" applyBorder="1"/>
    <xf numFmtId="3" fontId="8" fillId="0" borderId="0" xfId="0" applyNumberFormat="1" applyFont="1"/>
    <xf numFmtId="0" fontId="15" fillId="3" borderId="10" xfId="0" applyFont="1" applyFill="1" applyBorder="1" applyAlignment="1">
      <alignment horizontal="left"/>
    </xf>
    <xf numFmtId="0" fontId="15" fillId="3" borderId="11" xfId="0" applyFont="1" applyFill="1" applyBorder="1" applyAlignment="1">
      <alignment horizontal="left"/>
    </xf>
    <xf numFmtId="0" fontId="15" fillId="3" borderId="12" xfId="0" applyFont="1" applyFill="1" applyBorder="1" applyAlignment="1">
      <alignment horizontal="left"/>
    </xf>
    <xf numFmtId="165" fontId="14" fillId="3" borderId="6" xfId="0" applyNumberFormat="1" applyFont="1" applyFill="1" applyBorder="1"/>
    <xf numFmtId="165" fontId="14" fillId="0" borderId="6" xfId="0" applyNumberFormat="1" applyFont="1" applyBorder="1"/>
    <xf numFmtId="165" fontId="14" fillId="0" borderId="16" xfId="0" applyNumberFormat="1" applyFont="1" applyBorder="1"/>
    <xf numFmtId="0" fontId="14" fillId="0" borderId="19" xfId="0" applyFont="1" applyBorder="1"/>
    <xf numFmtId="165" fontId="14" fillId="3" borderId="0" xfId="0" applyNumberFormat="1" applyFont="1" applyFill="1"/>
    <xf numFmtId="165" fontId="14" fillId="0" borderId="10" xfId="0" applyNumberFormat="1" applyFont="1" applyBorder="1"/>
    <xf numFmtId="0" fontId="15" fillId="3" borderId="16" xfId="0" applyFont="1" applyFill="1" applyBorder="1" applyAlignment="1">
      <alignment horizontal="left"/>
    </xf>
    <xf numFmtId="0" fontId="15" fillId="3" borderId="6" xfId="0" applyFont="1" applyFill="1" applyBorder="1" applyAlignment="1">
      <alignment horizontal="left"/>
    </xf>
    <xf numFmtId="0" fontId="15" fillId="3" borderId="17" xfId="0" applyFont="1" applyFill="1" applyBorder="1" applyAlignment="1">
      <alignment horizontal="left"/>
    </xf>
    <xf numFmtId="0" fontId="15" fillId="0" borderId="18" xfId="0" applyFont="1" applyBorder="1" applyAlignment="1">
      <alignment horizontal="left"/>
    </xf>
    <xf numFmtId="0" fontId="15" fillId="0" borderId="19" xfId="0" applyFont="1" applyBorder="1" applyAlignment="1">
      <alignment horizontal="left"/>
    </xf>
    <xf numFmtId="0" fontId="15" fillId="0" borderId="20" xfId="0" applyFont="1" applyBorder="1" applyAlignment="1">
      <alignment horizontal="left"/>
    </xf>
    <xf numFmtId="0" fontId="15" fillId="3" borderId="6" xfId="0" applyFont="1" applyFill="1" applyBorder="1" applyAlignment="1">
      <alignment horizontal="center"/>
    </xf>
    <xf numFmtId="0" fontId="15" fillId="3" borderId="17" xfId="0" applyFont="1" applyFill="1" applyBorder="1" applyAlignment="1">
      <alignment horizontal="center"/>
    </xf>
    <xf numFmtId="0" fontId="15" fillId="4" borderId="18" xfId="0" applyFont="1" applyFill="1" applyBorder="1" applyAlignment="1">
      <alignment horizontal="left"/>
    </xf>
    <xf numFmtId="0" fontId="15" fillId="4" borderId="19" xfId="0" applyFont="1" applyFill="1" applyBorder="1" applyAlignment="1">
      <alignment horizontal="left"/>
    </xf>
    <xf numFmtId="0" fontId="15" fillId="4" borderId="20" xfId="0" applyFont="1" applyFill="1" applyBorder="1" applyAlignment="1">
      <alignment horizontal="left"/>
    </xf>
    <xf numFmtId="0" fontId="15" fillId="3" borderId="18" xfId="0" applyFont="1" applyFill="1" applyBorder="1" applyAlignment="1">
      <alignment horizontal="left"/>
    </xf>
    <xf numFmtId="0" fontId="15" fillId="3" borderId="19" xfId="0" applyFont="1" applyFill="1" applyBorder="1" applyAlignment="1">
      <alignment horizontal="center"/>
    </xf>
    <xf numFmtId="0" fontId="15" fillId="3" borderId="20" xfId="0" applyFont="1" applyFill="1" applyBorder="1" applyAlignment="1">
      <alignment horizontal="center"/>
    </xf>
    <xf numFmtId="0" fontId="1" fillId="0" borderId="10" xfId="0" applyFont="1" applyBorder="1"/>
    <xf numFmtId="165" fontId="22" fillId="0" borderId="10" xfId="0" applyNumberFormat="1" applyFont="1" applyBorder="1"/>
    <xf numFmtId="165" fontId="22" fillId="0" borderId="11" xfId="0" applyNumberFormat="1" applyFont="1" applyBorder="1"/>
    <xf numFmtId="0" fontId="22" fillId="0" borderId="11" xfId="0" applyFont="1" applyBorder="1"/>
    <xf numFmtId="0" fontId="22" fillId="0" borderId="12" xfId="0" applyFont="1" applyBorder="1"/>
    <xf numFmtId="165" fontId="22" fillId="0" borderId="13" xfId="0" applyNumberFormat="1" applyFont="1" applyBorder="1"/>
    <xf numFmtId="165" fontId="22" fillId="0" borderId="0" xfId="0" applyNumberFormat="1" applyFont="1"/>
    <xf numFmtId="0" fontId="22" fillId="0" borderId="0" xfId="0" applyFont="1"/>
    <xf numFmtId="0" fontId="22" fillId="0" borderId="14" xfId="0" applyFont="1" applyBorder="1"/>
    <xf numFmtId="0" fontId="22" fillId="0" borderId="21" xfId="0" applyFont="1" applyBorder="1"/>
    <xf numFmtId="165" fontId="22" fillId="0" borderId="23" xfId="0" applyNumberFormat="1" applyFont="1" applyBorder="1"/>
    <xf numFmtId="0" fontId="22" fillId="0" borderId="23" xfId="0" applyFont="1" applyBorder="1"/>
    <xf numFmtId="0" fontId="22" fillId="0" borderId="22" xfId="0" applyFont="1" applyBorder="1" applyAlignment="1">
      <alignment horizontal="right"/>
    </xf>
    <xf numFmtId="165" fontId="8" fillId="0" borderId="0" xfId="0" applyNumberFormat="1" applyFont="1"/>
    <xf numFmtId="0" fontId="23" fillId="0" borderId="0" xfId="0" applyFont="1"/>
    <xf numFmtId="0" fontId="16" fillId="0" borderId="0" xfId="0" applyFont="1"/>
    <xf numFmtId="0" fontId="15" fillId="0" borderId="33" xfId="0" applyFont="1" applyBorder="1"/>
    <xf numFmtId="0" fontId="15" fillId="0" borderId="34" xfId="0" applyFont="1" applyBorder="1"/>
    <xf numFmtId="0" fontId="14" fillId="0" borderId="34" xfId="0" applyFont="1" applyBorder="1"/>
    <xf numFmtId="14" fontId="14" fillId="0" borderId="19" xfId="0" applyNumberFormat="1" applyFont="1" applyBorder="1" applyAlignment="1">
      <alignment horizontal="left"/>
    </xf>
    <xf numFmtId="14" fontId="14" fillId="0" borderId="20" xfId="0" applyNumberFormat="1" applyFont="1" applyBorder="1" applyAlignment="1">
      <alignment horizontal="left"/>
    </xf>
    <xf numFmtId="14" fontId="8" fillId="0" borderId="0" xfId="0" applyNumberFormat="1" applyFont="1"/>
    <xf numFmtId="0" fontId="15" fillId="0" borderId="35" xfId="0" applyFont="1" applyBorder="1"/>
    <xf numFmtId="0" fontId="14" fillId="0" borderId="36" xfId="0" applyFont="1" applyBorder="1"/>
    <xf numFmtId="0" fontId="15" fillId="0" borderId="36" xfId="0" applyFont="1" applyBorder="1"/>
    <xf numFmtId="0" fontId="14" fillId="0" borderId="6" xfId="0" applyFont="1" applyBorder="1" applyAlignment="1">
      <alignment horizontal="left"/>
    </xf>
    <xf numFmtId="0" fontId="14" fillId="0" borderId="17" xfId="0" applyFont="1" applyBorder="1" applyAlignment="1">
      <alignment horizontal="left"/>
    </xf>
    <xf numFmtId="0" fontId="14" fillId="0" borderId="13" xfId="0" applyFont="1" applyBorder="1" applyAlignment="1">
      <alignment horizontal="left"/>
    </xf>
    <xf numFmtId="0" fontId="14" fillId="0" borderId="37" xfId="0" applyFont="1" applyBorder="1"/>
    <xf numFmtId="0" fontId="14" fillId="0" borderId="38" xfId="0" applyFont="1" applyBorder="1"/>
    <xf numFmtId="0" fontId="14" fillId="0" borderId="35" xfId="0" applyFont="1" applyBorder="1"/>
    <xf numFmtId="0" fontId="14" fillId="0" borderId="16" xfId="0" applyFont="1" applyBorder="1"/>
    <xf numFmtId="0" fontId="12" fillId="0" borderId="0" xfId="0" applyFont="1"/>
    <xf numFmtId="0" fontId="12" fillId="0" borderId="22" xfId="0" applyFont="1" applyBorder="1" applyAlignment="1">
      <alignment horizontal="right"/>
    </xf>
    <xf numFmtId="0" fontId="12" fillId="0" borderId="39" xfId="0" applyFont="1" applyBorder="1"/>
    <xf numFmtId="0" fontId="21" fillId="0" borderId="23" xfId="0" applyFont="1" applyBorder="1"/>
    <xf numFmtId="0" fontId="12" fillId="0" borderId="40" xfId="0" applyFont="1" applyBorder="1"/>
    <xf numFmtId="0" fontId="8" fillId="4" borderId="0" xfId="0" applyFont="1" applyFill="1"/>
    <xf numFmtId="164" fontId="8" fillId="4" borderId="0" xfId="0" applyNumberFormat="1" applyFont="1" applyFill="1"/>
    <xf numFmtId="164" fontId="15" fillId="0" borderId="16" xfId="0" applyNumberFormat="1" applyFont="1" applyBorder="1"/>
    <xf numFmtId="0" fontId="14" fillId="6" borderId="16" xfId="0" applyFont="1" applyFill="1" applyBorder="1"/>
    <xf numFmtId="165" fontId="8" fillId="4" borderId="0" xfId="0" applyNumberFormat="1" applyFont="1" applyFill="1"/>
    <xf numFmtId="0" fontId="16" fillId="3" borderId="16" xfId="0" applyFont="1" applyFill="1" applyBorder="1"/>
    <xf numFmtId="0" fontId="23" fillId="3" borderId="6" xfId="0" applyFont="1" applyFill="1" applyBorder="1"/>
    <xf numFmtId="165" fontId="23" fillId="3" borderId="17" xfId="0" applyNumberFormat="1" applyFont="1" applyFill="1" applyBorder="1"/>
    <xf numFmtId="0" fontId="16" fillId="0" borderId="16" xfId="0" applyFont="1" applyBorder="1"/>
    <xf numFmtId="0" fontId="23" fillId="0" borderId="6" xfId="0" applyFont="1" applyBorder="1"/>
    <xf numFmtId="165" fontId="23" fillId="0" borderId="17" xfId="0" applyNumberFormat="1" applyFont="1" applyBorder="1"/>
    <xf numFmtId="0" fontId="0" fillId="0" borderId="6" xfId="0" applyBorder="1"/>
    <xf numFmtId="165" fontId="23" fillId="0" borderId="0" xfId="0" applyNumberFormat="1" applyFont="1"/>
    <xf numFmtId="0" fontId="1" fillId="0" borderId="0" xfId="0" applyFont="1" applyAlignment="1">
      <alignment horizontal="left"/>
    </xf>
    <xf numFmtId="0" fontId="14" fillId="0" borderId="10" xfId="0" applyFont="1" applyBorder="1" applyAlignment="1">
      <alignment horizontal="left"/>
    </xf>
    <xf numFmtId="0" fontId="14" fillId="0" borderId="12" xfId="0" applyFont="1" applyBorder="1" applyAlignment="1">
      <alignment horizontal="left"/>
    </xf>
    <xf numFmtId="0" fontId="14" fillId="0" borderId="11" xfId="0" applyFont="1" applyBorder="1" applyAlignment="1">
      <alignment horizontal="left"/>
    </xf>
    <xf numFmtId="0" fontId="14" fillId="0" borderId="14" xfId="0" applyFont="1" applyBorder="1" applyAlignment="1">
      <alignment horizontal="left"/>
    </xf>
    <xf numFmtId="0" fontId="14" fillId="0" borderId="0" xfId="0" applyFont="1" applyAlignment="1">
      <alignment horizontal="left"/>
    </xf>
    <xf numFmtId="0" fontId="14" fillId="0" borderId="16" xfId="0" applyFont="1" applyBorder="1" applyAlignment="1">
      <alignment horizontal="left"/>
    </xf>
    <xf numFmtId="0" fontId="17" fillId="0" borderId="24" xfId="0" applyFont="1" applyBorder="1"/>
    <xf numFmtId="0" fontId="12" fillId="0" borderId="24" xfId="0" applyFont="1" applyBorder="1" applyAlignment="1">
      <alignment horizontal="right"/>
    </xf>
    <xf numFmtId="0" fontId="24" fillId="0" borderId="0" xfId="0" applyFont="1" applyAlignment="1">
      <alignment horizontal="left"/>
    </xf>
    <xf numFmtId="0" fontId="25" fillId="0" borderId="38" xfId="0" applyFont="1" applyBorder="1"/>
    <xf numFmtId="0" fontId="1" fillId="0" borderId="38" xfId="0" applyFont="1" applyBorder="1"/>
    <xf numFmtId="0" fontId="0" fillId="0" borderId="38" xfId="0" applyBorder="1"/>
    <xf numFmtId="0" fontId="24" fillId="0" borderId="38" xfId="0" applyFont="1" applyBorder="1"/>
    <xf numFmtId="0" fontId="14" fillId="0" borderId="21" xfId="0" applyFont="1" applyBorder="1"/>
    <xf numFmtId="0" fontId="0" fillId="5" borderId="38" xfId="0" applyFill="1" applyBorder="1"/>
    <xf numFmtId="0" fontId="1" fillId="5" borderId="38" xfId="0" applyFont="1" applyFill="1" applyBorder="1"/>
    <xf numFmtId="0" fontId="1" fillId="5" borderId="0" xfId="0" applyFont="1" applyFill="1"/>
    <xf numFmtId="0" fontId="15" fillId="0" borderId="0" xfId="0" applyFont="1" applyAlignment="1">
      <alignment horizontal="right"/>
    </xf>
    <xf numFmtId="0" fontId="15" fillId="0" borderId="38" xfId="0" applyFont="1" applyBorder="1"/>
    <xf numFmtId="0" fontId="23" fillId="0" borderId="14" xfId="0" applyFont="1" applyBorder="1"/>
    <xf numFmtId="0" fontId="23" fillId="0" borderId="17" xfId="0" applyFont="1" applyBorder="1"/>
    <xf numFmtId="0" fontId="23" fillId="0" borderId="0" xfId="0" applyFont="1" applyAlignment="1">
      <alignment horizontal="right"/>
    </xf>
    <xf numFmtId="0" fontId="23" fillId="0" borderId="6" xfId="0" applyFont="1" applyBorder="1" applyAlignment="1">
      <alignment horizontal="right"/>
    </xf>
    <xf numFmtId="0" fontId="15" fillId="0" borderId="26" xfId="0" applyFont="1" applyBorder="1" applyAlignment="1">
      <alignment horizontal="left"/>
    </xf>
    <xf numFmtId="0" fontId="15" fillId="0" borderId="24" xfId="0" applyFont="1" applyBorder="1" applyAlignment="1">
      <alignment horizontal="left"/>
    </xf>
    <xf numFmtId="0" fontId="17" fillId="0" borderId="26" xfId="0" applyFont="1" applyBorder="1" applyAlignment="1">
      <alignment horizontal="right"/>
    </xf>
    <xf numFmtId="0" fontId="17" fillId="0" borderId="26" xfId="0" applyFont="1" applyBorder="1" applyAlignment="1">
      <alignment horizontal="left"/>
    </xf>
    <xf numFmtId="0" fontId="17" fillId="0" borderId="24" xfId="0" applyFont="1" applyBorder="1" applyAlignment="1">
      <alignment horizontal="left"/>
    </xf>
    <xf numFmtId="0" fontId="15" fillId="6" borderId="16" xfId="0" applyFont="1" applyFill="1" applyBorder="1"/>
    <xf numFmtId="0" fontId="15" fillId="6" borderId="6" xfId="0" applyFont="1" applyFill="1" applyBorder="1"/>
    <xf numFmtId="0" fontId="24" fillId="0" borderId="0" xfId="0" applyFont="1"/>
    <xf numFmtId="0" fontId="15" fillId="0" borderId="6" xfId="0" applyFont="1" applyBorder="1" applyAlignment="1">
      <alignment horizontal="center"/>
    </xf>
    <xf numFmtId="0" fontId="15" fillId="0" borderId="6" xfId="0" applyFont="1" applyBorder="1" applyAlignment="1">
      <alignment horizontal="left" wrapText="1"/>
    </xf>
    <xf numFmtId="0" fontId="0" fillId="0" borderId="11" xfId="0" applyBorder="1"/>
    <xf numFmtId="0" fontId="0" fillId="0" borderId="12" xfId="0" applyBorder="1"/>
    <xf numFmtId="0" fontId="15" fillId="0" borderId="11" xfId="0" applyFont="1" applyBorder="1"/>
    <xf numFmtId="0" fontId="23" fillId="0" borderId="19" xfId="0" applyFont="1" applyBorder="1"/>
    <xf numFmtId="0" fontId="23" fillId="0" borderId="12" xfId="0" applyFont="1" applyBorder="1"/>
    <xf numFmtId="0" fontId="23" fillId="0" borderId="34" xfId="0" applyFont="1" applyBorder="1"/>
    <xf numFmtId="0" fontId="0" fillId="0" borderId="14" xfId="0" applyBorder="1"/>
    <xf numFmtId="0" fontId="0" fillId="0" borderId="17" xfId="0" applyBorder="1"/>
    <xf numFmtId="0" fontId="17" fillId="0" borderId="22" xfId="0" applyFont="1" applyBorder="1"/>
    <xf numFmtId="0" fontId="17" fillId="0" borderId="23" xfId="0" applyFont="1" applyBorder="1" applyAlignment="1">
      <alignment horizontal="right"/>
    </xf>
    <xf numFmtId="0" fontId="23" fillId="0" borderId="23" xfId="0" applyFont="1" applyBorder="1"/>
    <xf numFmtId="0" fontId="23" fillId="0" borderId="22" xfId="0" applyFont="1" applyBorder="1"/>
    <xf numFmtId="0" fontId="17" fillId="0" borderId="21" xfId="0" applyFont="1" applyBorder="1" applyAlignment="1">
      <alignment horizontal="right"/>
    </xf>
    <xf numFmtId="0" fontId="23" fillId="0" borderId="25" xfId="0" applyFont="1" applyBorder="1"/>
    <xf numFmtId="0" fontId="23" fillId="0" borderId="24" xfId="0" applyFont="1" applyBorder="1"/>
    <xf numFmtId="0" fontId="0" fillId="0" borderId="16" xfId="0" applyBorder="1"/>
    <xf numFmtId="0" fontId="14" fillId="0" borderId="23" xfId="0" applyFont="1" applyBorder="1"/>
    <xf numFmtId="0" fontId="8" fillId="6" borderId="6" xfId="0" applyFont="1" applyFill="1" applyBorder="1"/>
    <xf numFmtId="0" fontId="14" fillId="6" borderId="6" xfId="0" applyFont="1" applyFill="1" applyBorder="1"/>
    <xf numFmtId="165" fontId="14" fillId="3" borderId="17" xfId="0" applyNumberFormat="1" applyFont="1" applyFill="1" applyBorder="1"/>
    <xf numFmtId="165" fontId="14" fillId="0" borderId="17" xfId="0" applyNumberFormat="1" applyFont="1" applyBorder="1"/>
    <xf numFmtId="165" fontId="14" fillId="0" borderId="11" xfId="0" applyNumberFormat="1" applyFont="1" applyBorder="1"/>
    <xf numFmtId="165" fontId="14" fillId="0" borderId="12" xfId="0" applyNumberFormat="1" applyFont="1" applyBorder="1"/>
    <xf numFmtId="165" fontId="14" fillId="3" borderId="11" xfId="0" applyNumberFormat="1" applyFont="1" applyFill="1" applyBorder="1"/>
    <xf numFmtId="165" fontId="14" fillId="3" borderId="12" xfId="0" applyNumberFormat="1" applyFont="1" applyFill="1" applyBorder="1"/>
    <xf numFmtId="165" fontId="14" fillId="3" borderId="14" xfId="0" applyNumberFormat="1" applyFont="1" applyFill="1" applyBorder="1"/>
    <xf numFmtId="165" fontId="14" fillId="6" borderId="31" xfId="0" applyNumberFormat="1" applyFont="1" applyFill="1" applyBorder="1"/>
    <xf numFmtId="165" fontId="14" fillId="6" borderId="32" xfId="0" applyNumberFormat="1" applyFont="1" applyFill="1" applyBorder="1"/>
    <xf numFmtId="165" fontId="14" fillId="6" borderId="6" xfId="0" applyNumberFormat="1" applyFont="1" applyFill="1" applyBorder="1"/>
    <xf numFmtId="165" fontId="14" fillId="6" borderId="17" xfId="0" applyNumberFormat="1" applyFont="1" applyFill="1" applyBorder="1"/>
    <xf numFmtId="165" fontId="8" fillId="0" borderId="13" xfId="0" applyNumberFormat="1" applyFont="1" applyBorder="1"/>
    <xf numFmtId="165" fontId="8" fillId="0" borderId="11" xfId="0" applyNumberFormat="1" applyFont="1" applyBorder="1"/>
    <xf numFmtId="165" fontId="8" fillId="0" borderId="21" xfId="0" applyNumberFormat="1" applyFont="1" applyBorder="1"/>
    <xf numFmtId="165" fontId="8" fillId="0" borderId="23" xfId="0" applyNumberFormat="1" applyFont="1" applyBorder="1"/>
    <xf numFmtId="0" fontId="8" fillId="0" borderId="22" xfId="0" applyFont="1" applyBorder="1" applyAlignment="1">
      <alignment horizontal="right"/>
    </xf>
    <xf numFmtId="0" fontId="0" fillId="4" borderId="41" xfId="0" applyFill="1" applyBorder="1" applyAlignment="1">
      <alignment horizontal="left"/>
    </xf>
    <xf numFmtId="0" fontId="1" fillId="0" borderId="0" xfId="0" applyFont="1" applyAlignment="1">
      <alignment horizontal="left" vertical="center"/>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1" fillId="0" borderId="12" xfId="0" applyFont="1" applyBorder="1" applyAlignment="1">
      <alignment horizontal="left" vertical="center"/>
    </xf>
    <xf numFmtId="0" fontId="14" fillId="0" borderId="13" xfId="0" applyFont="1" applyBorder="1" applyAlignment="1">
      <alignment horizontal="left" vertical="center"/>
    </xf>
    <xf numFmtId="0" fontId="14" fillId="0" borderId="0" xfId="0" applyFont="1" applyAlignment="1">
      <alignment horizontal="left" vertical="center"/>
    </xf>
    <xf numFmtId="0" fontId="14" fillId="0" borderId="14" xfId="0" applyFont="1" applyBorder="1" applyAlignment="1">
      <alignment horizontal="left" vertical="center"/>
    </xf>
    <xf numFmtId="0" fontId="1" fillId="0" borderId="14" xfId="0" applyFont="1" applyBorder="1" applyAlignment="1">
      <alignment horizontal="left" vertical="center"/>
    </xf>
    <xf numFmtId="0" fontId="14" fillId="0" borderId="16" xfId="0" applyFont="1" applyBorder="1" applyAlignment="1">
      <alignment horizontal="left" vertical="center"/>
    </xf>
    <xf numFmtId="0" fontId="14" fillId="0" borderId="6" xfId="0" applyFont="1" applyBorder="1" applyAlignment="1">
      <alignment horizontal="left" vertical="center"/>
    </xf>
    <xf numFmtId="0" fontId="14" fillId="0" borderId="17" xfId="0" applyFont="1" applyBorder="1" applyAlignment="1">
      <alignment horizontal="left" vertical="center"/>
    </xf>
    <xf numFmtId="0" fontId="1" fillId="0" borderId="17" xfId="0" applyFont="1" applyBorder="1" applyAlignment="1">
      <alignment horizontal="left" vertical="center"/>
    </xf>
    <xf numFmtId="164" fontId="15" fillId="0" borderId="0" xfId="0" applyNumberFormat="1" applyFont="1"/>
    <xf numFmtId="0" fontId="1" fillId="6" borderId="16" xfId="0" applyFont="1" applyFill="1" applyBorder="1"/>
    <xf numFmtId="0" fontId="1" fillId="6" borderId="6" xfId="0" applyFont="1" applyFill="1" applyBorder="1"/>
    <xf numFmtId="0" fontId="14" fillId="0" borderId="42" xfId="0" applyFont="1" applyBorder="1"/>
    <xf numFmtId="0" fontId="14" fillId="0" borderId="33" xfId="0" applyFont="1" applyBorder="1"/>
    <xf numFmtId="0" fontId="14" fillId="0" borderId="20" xfId="0" applyFont="1" applyBorder="1"/>
    <xf numFmtId="0" fontId="14" fillId="0" borderId="43" xfId="0" applyFont="1" applyBorder="1"/>
    <xf numFmtId="0" fontId="14" fillId="0" borderId="18" xfId="0" applyFont="1" applyBorder="1"/>
    <xf numFmtId="165" fontId="14" fillId="0" borderId="0" xfId="0" applyNumberFormat="1" applyFont="1"/>
    <xf numFmtId="164" fontId="15" fillId="0" borderId="6" xfId="0" applyNumberFormat="1" applyFont="1" applyBorder="1"/>
    <xf numFmtId="164" fontId="14" fillId="0" borderId="37" xfId="0" applyNumberFormat="1" applyFont="1" applyBorder="1"/>
    <xf numFmtId="164" fontId="14" fillId="0" borderId="38" xfId="0" applyNumberFormat="1" applyFont="1" applyBorder="1"/>
    <xf numFmtId="165" fontId="14" fillId="0" borderId="14" xfId="0" applyNumberFormat="1" applyFont="1" applyBorder="1"/>
    <xf numFmtId="165" fontId="14" fillId="0" borderId="38" xfId="0" applyNumberFormat="1" applyFont="1" applyBorder="1"/>
    <xf numFmtId="164" fontId="12" fillId="0" borderId="37" xfId="0" applyNumberFormat="1" applyFont="1" applyBorder="1"/>
    <xf numFmtId="0" fontId="12" fillId="0" borderId="37" xfId="0" applyFont="1" applyBorder="1"/>
    <xf numFmtId="0" fontId="0" fillId="3" borderId="0" xfId="0" applyFill="1"/>
    <xf numFmtId="0" fontId="26" fillId="0" borderId="0" xfId="0" applyFont="1"/>
    <xf numFmtId="0" fontId="27" fillId="0" borderId="0" xfId="0" applyFont="1"/>
    <xf numFmtId="0" fontId="15" fillId="0" borderId="24" xfId="0" applyFont="1" applyBorder="1"/>
    <xf numFmtId="0" fontId="15" fillId="0" borderId="44" xfId="0" applyFont="1" applyBorder="1"/>
    <xf numFmtId="0" fontId="15" fillId="0" borderId="26" xfId="0" applyFont="1" applyBorder="1" applyAlignment="1">
      <alignment vertical="center"/>
    </xf>
    <xf numFmtId="0" fontId="15" fillId="0" borderId="24" xfId="0" applyFont="1" applyBorder="1" applyAlignment="1">
      <alignment vertical="center"/>
    </xf>
    <xf numFmtId="0" fontId="15" fillId="0" borderId="25" xfId="0" applyFont="1" applyBorder="1" applyAlignment="1">
      <alignment vertical="center"/>
    </xf>
    <xf numFmtId="0" fontId="15" fillId="3" borderId="13" xfId="0" applyFont="1" applyFill="1" applyBorder="1"/>
    <xf numFmtId="0" fontId="15" fillId="3" borderId="0" xfId="0" applyFont="1" applyFill="1"/>
    <xf numFmtId="0" fontId="15" fillId="3" borderId="6" xfId="0" applyFont="1" applyFill="1" applyBorder="1"/>
    <xf numFmtId="0" fontId="15" fillId="3" borderId="17" xfId="0" applyFont="1" applyFill="1" applyBorder="1"/>
    <xf numFmtId="0" fontId="15" fillId="0" borderId="19" xfId="0" applyFont="1" applyBorder="1"/>
    <xf numFmtId="0" fontId="15" fillId="0" borderId="45" xfId="0" applyFont="1" applyBorder="1"/>
    <xf numFmtId="0" fontId="16" fillId="0" borderId="18" xfId="0" applyFont="1" applyBorder="1"/>
    <xf numFmtId="0" fontId="16" fillId="0" borderId="19" xfId="0" applyFont="1" applyBorder="1"/>
    <xf numFmtId="0" fontId="16" fillId="0" borderId="20" xfId="0" applyFont="1" applyBorder="1"/>
    <xf numFmtId="0" fontId="16" fillId="0" borderId="6" xfId="0" applyFont="1" applyBorder="1"/>
    <xf numFmtId="0" fontId="16" fillId="0" borderId="17" xfId="0" applyFont="1" applyBorder="1"/>
    <xf numFmtId="0" fontId="15" fillId="0" borderId="21" xfId="0" applyFont="1" applyBorder="1" applyAlignment="1">
      <alignment horizontal="right"/>
    </xf>
    <xf numFmtId="0" fontId="15" fillId="0" borderId="23" xfId="0" applyFont="1" applyBorder="1"/>
    <xf numFmtId="0" fontId="15" fillId="0" borderId="22" xfId="0" applyFont="1" applyBorder="1"/>
    <xf numFmtId="0" fontId="16" fillId="0" borderId="22" xfId="0" applyFont="1" applyBorder="1"/>
    <xf numFmtId="0" fontId="0" fillId="0" borderId="19" xfId="0" applyBorder="1"/>
    <xf numFmtId="165" fontId="16" fillId="0" borderId="22" xfId="0" applyNumberFormat="1" applyFont="1" applyBorder="1"/>
    <xf numFmtId="165" fontId="26" fillId="0" borderId="0" xfId="0" applyNumberFormat="1" applyFont="1"/>
    <xf numFmtId="0" fontId="15" fillId="0" borderId="25" xfId="0" applyFont="1" applyBorder="1"/>
    <xf numFmtId="0" fontId="15" fillId="3" borderId="14" xfId="0" applyFont="1" applyFill="1" applyBorder="1"/>
    <xf numFmtId="165" fontId="15" fillId="0" borderId="45" xfId="0" applyNumberFormat="1" applyFont="1" applyBorder="1"/>
    <xf numFmtId="165" fontId="15" fillId="0" borderId="46" xfId="0" applyNumberFormat="1" applyFont="1" applyBorder="1"/>
    <xf numFmtId="0" fontId="15" fillId="0" borderId="19" xfId="0" applyFont="1" applyBorder="1" applyAlignment="1">
      <alignment vertical="top"/>
    </xf>
    <xf numFmtId="165" fontId="15" fillId="0" borderId="42" xfId="0" applyNumberFormat="1" applyFont="1" applyBorder="1"/>
    <xf numFmtId="0" fontId="15" fillId="0" borderId="13" xfId="0" applyFont="1" applyBorder="1"/>
    <xf numFmtId="165" fontId="15" fillId="0" borderId="47" xfId="0" applyNumberFormat="1" applyFont="1" applyBorder="1"/>
    <xf numFmtId="165" fontId="15" fillId="0" borderId="48" xfId="0" applyNumberFormat="1" applyFont="1" applyBorder="1"/>
    <xf numFmtId="0" fontId="15" fillId="0" borderId="49" xfId="0" applyFont="1" applyBorder="1"/>
    <xf numFmtId="0" fontId="15" fillId="0" borderId="50" xfId="0" applyFont="1" applyBorder="1"/>
    <xf numFmtId="0" fontId="15" fillId="0" borderId="48" xfId="0" applyFont="1" applyBorder="1"/>
    <xf numFmtId="0" fontId="0" fillId="0" borderId="26" xfId="0" applyBorder="1"/>
    <xf numFmtId="0" fontId="0" fillId="0" borderId="24" xfId="0" applyBorder="1"/>
    <xf numFmtId="0" fontId="0" fillId="0" borderId="24" xfId="0" applyBorder="1" applyAlignment="1">
      <alignment vertical="center"/>
    </xf>
    <xf numFmtId="0" fontId="0" fillId="0" borderId="26" xfId="0" applyBorder="1" applyAlignment="1">
      <alignment vertical="center"/>
    </xf>
    <xf numFmtId="0" fontId="0" fillId="0" borderId="25" xfId="0" applyBorder="1" applyAlignment="1">
      <alignment vertical="center"/>
    </xf>
    <xf numFmtId="0" fontId="0" fillId="0" borderId="25" xfId="0" applyBorder="1"/>
    <xf numFmtId="0" fontId="0" fillId="0" borderId="10" xfId="0" applyBorder="1"/>
    <xf numFmtId="0" fontId="15" fillId="0" borderId="21" xfId="0" applyFont="1" applyBorder="1"/>
    <xf numFmtId="0" fontId="0" fillId="0" borderId="23" xfId="0" applyBorder="1"/>
    <xf numFmtId="0" fontId="27" fillId="0" borderId="23" xfId="0" applyFont="1" applyBorder="1"/>
    <xf numFmtId="0" fontId="28" fillId="0" borderId="0" xfId="0" applyFont="1"/>
    <xf numFmtId="0" fontId="28" fillId="0" borderId="13" xfId="0" applyFont="1" applyBorder="1"/>
    <xf numFmtId="0" fontId="29" fillId="0" borderId="0" xfId="0" applyFont="1"/>
    <xf numFmtId="165" fontId="15" fillId="0" borderId="0" xfId="0" applyNumberFormat="1" applyFont="1"/>
    <xf numFmtId="0" fontId="13" fillId="3" borderId="0" xfId="0" applyFont="1" applyFill="1"/>
    <xf numFmtId="0" fontId="22" fillId="3" borderId="0" xfId="0" applyFont="1" applyFill="1"/>
    <xf numFmtId="0" fontId="22" fillId="0" borderId="0" xfId="0" applyFont="1" applyAlignment="1">
      <alignment horizontal="right"/>
    </xf>
    <xf numFmtId="0" fontId="30" fillId="0" borderId="0" xfId="0" applyFont="1"/>
    <xf numFmtId="0" fontId="8" fillId="0" borderId="45" xfId="0" applyFont="1" applyBorder="1"/>
    <xf numFmtId="0" fontId="8" fillId="5" borderId="0" xfId="0" applyFont="1" applyFill="1"/>
    <xf numFmtId="0" fontId="23" fillId="0" borderId="14" xfId="0" applyFont="1" applyBorder="1" applyAlignment="1">
      <alignment horizontal="right"/>
    </xf>
    <xf numFmtId="0" fontId="16" fillId="0" borderId="38" xfId="0" applyFont="1" applyBorder="1"/>
    <xf numFmtId="0" fontId="23" fillId="0" borderId="38" xfId="0" applyFont="1" applyBorder="1"/>
    <xf numFmtId="0" fontId="23" fillId="0" borderId="45" xfId="0" applyFont="1" applyBorder="1"/>
    <xf numFmtId="0" fontId="2" fillId="0" borderId="0" xfId="0" applyFont="1" applyAlignment="1">
      <alignment horizontal="left"/>
    </xf>
    <xf numFmtId="0" fontId="25" fillId="0" borderId="0" xfId="0" applyFont="1" applyAlignment="1">
      <alignment horizontal="left"/>
    </xf>
    <xf numFmtId="0" fontId="31" fillId="0" borderId="0" xfId="0" applyFont="1"/>
    <xf numFmtId="0" fontId="23" fillId="0" borderId="42" xfId="0" applyFont="1" applyBorder="1"/>
    <xf numFmtId="0" fontId="1" fillId="0" borderId="0" xfId="0" applyFont="1" applyAlignment="1">
      <alignment horizontal="right"/>
    </xf>
    <xf numFmtId="4" fontId="23" fillId="0" borderId="0" xfId="0" applyNumberFormat="1" applyFont="1"/>
    <xf numFmtId="0" fontId="16" fillId="4" borderId="0" xfId="0" applyFont="1" applyFill="1"/>
    <xf numFmtId="0" fontId="23" fillId="3" borderId="0" xfId="0" applyFont="1" applyFill="1"/>
    <xf numFmtId="0" fontId="32" fillId="4" borderId="0" xfId="0" applyFont="1" applyFill="1"/>
    <xf numFmtId="49" fontId="23" fillId="0" borderId="0" xfId="0" applyNumberFormat="1" applyFont="1" applyAlignment="1">
      <alignment horizontal="right"/>
    </xf>
    <xf numFmtId="0" fontId="23" fillId="0" borderId="0" xfId="0" applyFont="1" applyAlignment="1">
      <alignment horizontal="left"/>
    </xf>
    <xf numFmtId="0" fontId="32" fillId="4" borderId="0" xfId="0" applyFont="1" applyFill="1" applyAlignment="1">
      <alignment horizontal="right"/>
    </xf>
    <xf numFmtId="0" fontId="1" fillId="0" borderId="45" xfId="0" applyFont="1" applyBorder="1"/>
    <xf numFmtId="3" fontId="23" fillId="0" borderId="0" xfId="0" applyNumberFormat="1" applyFont="1" applyAlignment="1">
      <alignment horizontal="right"/>
    </xf>
    <xf numFmtId="0" fontId="25" fillId="0" borderId="0" xfId="0" applyFont="1"/>
    <xf numFmtId="165" fontId="23" fillId="0" borderId="0" xfId="0" applyNumberFormat="1" applyFont="1" applyAlignment="1">
      <alignment horizontal="right"/>
    </xf>
    <xf numFmtId="0" fontId="1" fillId="4" borderId="0" xfId="0" applyFont="1" applyFill="1"/>
    <xf numFmtId="0" fontId="25" fillId="4" borderId="0" xfId="0" applyFont="1" applyFill="1"/>
    <xf numFmtId="164" fontId="1" fillId="4" borderId="6" xfId="0" applyNumberFormat="1" applyFont="1" applyFill="1" applyBorder="1"/>
    <xf numFmtId="3" fontId="23" fillId="0" borderId="0" xfId="0" applyNumberFormat="1" applyFont="1"/>
    <xf numFmtId="164" fontId="23" fillId="0" borderId="0" xfId="0" applyNumberFormat="1" applyFont="1"/>
    <xf numFmtId="0" fontId="33" fillId="4" borderId="0" xfId="0" applyFont="1" applyFill="1"/>
    <xf numFmtId="0" fontId="24" fillId="4" borderId="0" xfId="0" applyFont="1" applyFill="1"/>
    <xf numFmtId="0" fontId="23" fillId="0" borderId="38" xfId="0" applyFont="1" applyBorder="1" applyAlignment="1">
      <alignment horizontal="left"/>
    </xf>
    <xf numFmtId="0" fontId="0" fillId="4" borderId="0" xfId="0" applyFill="1" applyAlignment="1">
      <alignment horizontal="left"/>
    </xf>
    <xf numFmtId="0" fontId="31" fillId="0" borderId="38" xfId="0" applyFont="1" applyBorder="1"/>
    <xf numFmtId="0" fontId="0" fillId="3" borderId="38" xfId="0" applyFill="1" applyBorder="1"/>
    <xf numFmtId="0" fontId="1" fillId="3" borderId="38" xfId="0" applyFont="1" applyFill="1" applyBorder="1"/>
    <xf numFmtId="0" fontId="23" fillId="0" borderId="36" xfId="0" applyFont="1" applyBorder="1"/>
    <xf numFmtId="0" fontId="23" fillId="0" borderId="38" xfId="0" applyFont="1" applyBorder="1" applyAlignment="1">
      <alignment horizontal="center"/>
    </xf>
    <xf numFmtId="0" fontId="1" fillId="0" borderId="12" xfId="0" applyFont="1" applyBorder="1"/>
    <xf numFmtId="0" fontId="1" fillId="0" borderId="13" xfId="0" applyFont="1" applyBorder="1"/>
    <xf numFmtId="0" fontId="1" fillId="0" borderId="14" xfId="0" applyFont="1" applyBorder="1"/>
    <xf numFmtId="0" fontId="1" fillId="0" borderId="16" xfId="0" applyFont="1" applyBorder="1"/>
    <xf numFmtId="0" fontId="1" fillId="0" borderId="17" xfId="0" applyFont="1" applyBorder="1"/>
    <xf numFmtId="0" fontId="1" fillId="0" borderId="10" xfId="0" applyFont="1" applyBorder="1" applyAlignment="1">
      <alignment horizontal="left"/>
    </xf>
    <xf numFmtId="0" fontId="1" fillId="0" borderId="11" xfId="0" applyFont="1" applyBorder="1" applyAlignment="1">
      <alignment horizontal="left" wrapText="1"/>
    </xf>
    <xf numFmtId="0" fontId="1" fillId="0" borderId="12" xfId="0" applyFont="1" applyBorder="1" applyAlignment="1">
      <alignment horizontal="left" wrapText="1"/>
    </xf>
    <xf numFmtId="0" fontId="1" fillId="0" borderId="26" xfId="0" applyFont="1" applyBorder="1"/>
    <xf numFmtId="0" fontId="1" fillId="0" borderId="24" xfId="0" applyFont="1" applyBorder="1"/>
    <xf numFmtId="165" fontId="14" fillId="0" borderId="16" xfId="0" applyNumberFormat="1" applyFont="1" applyBorder="1" applyAlignment="1">
      <alignment horizontal="left" wrapText="1"/>
    </xf>
    <xf numFmtId="0" fontId="1" fillId="0" borderId="0" xfId="0" applyFont="1" applyAlignment="1">
      <alignment horizontal="left" wrapText="1"/>
    </xf>
    <xf numFmtId="0" fontId="1" fillId="0" borderId="21" xfId="0" applyFont="1" applyBorder="1"/>
    <xf numFmtId="0" fontId="1" fillId="0" borderId="23" xfId="0" applyFont="1" applyBorder="1"/>
    <xf numFmtId="0" fontId="14" fillId="0" borderId="11" xfId="0" applyFont="1" applyBorder="1" applyAlignment="1">
      <alignment horizontal="left" wrapText="1"/>
    </xf>
    <xf numFmtId="0" fontId="14" fillId="0" borderId="12" xfId="0" applyFont="1" applyBorder="1" applyAlignment="1">
      <alignment horizontal="left" wrapText="1"/>
    </xf>
    <xf numFmtId="0" fontId="15" fillId="4" borderId="16" xfId="0" applyFont="1" applyFill="1" applyBorder="1" applyAlignment="1">
      <alignment horizontal="left"/>
    </xf>
    <xf numFmtId="0" fontId="14" fillId="0" borderId="6" xfId="0" applyFont="1" applyBorder="1" applyAlignment="1">
      <alignment horizontal="left" wrapText="1"/>
    </xf>
    <xf numFmtId="0" fontId="14" fillId="0" borderId="17" xfId="0" applyFont="1" applyBorder="1" applyAlignment="1">
      <alignment horizontal="left" wrapText="1"/>
    </xf>
    <xf numFmtId="0" fontId="20" fillId="0" borderId="23" xfId="0" applyFont="1" applyBorder="1"/>
    <xf numFmtId="0" fontId="15" fillId="0" borderId="14" xfId="0" applyFont="1" applyBorder="1"/>
    <xf numFmtId="165" fontId="14" fillId="0" borderId="13" xfId="0" applyNumberFormat="1" applyFont="1" applyBorder="1" applyAlignment="1">
      <alignment horizontal="left" wrapText="1"/>
    </xf>
    <xf numFmtId="165" fontId="14" fillId="0" borderId="0" xfId="0" applyNumberFormat="1" applyFont="1" applyAlignment="1">
      <alignment horizontal="left" wrapText="1"/>
    </xf>
    <xf numFmtId="165" fontId="14" fillId="0" borderId="14" xfId="0" applyNumberFormat="1" applyFont="1" applyBorder="1" applyAlignment="1">
      <alignment horizontal="left" wrapText="1"/>
    </xf>
    <xf numFmtId="0" fontId="15" fillId="0" borderId="12" xfId="0" applyFont="1" applyBorder="1"/>
    <xf numFmtId="0" fontId="15" fillId="0" borderId="17" xfId="0" applyFont="1" applyBorder="1"/>
    <xf numFmtId="165" fontId="14" fillId="0" borderId="6" xfId="0" applyNumberFormat="1" applyFont="1" applyBorder="1" applyAlignment="1">
      <alignment horizontal="left" wrapText="1"/>
    </xf>
    <xf numFmtId="165" fontId="14" fillId="0" borderId="17" xfId="0" applyNumberFormat="1" applyFont="1" applyBorder="1" applyAlignment="1">
      <alignment horizontal="left" wrapText="1"/>
    </xf>
    <xf numFmtId="0" fontId="8" fillId="0" borderId="47" xfId="0" applyFont="1" applyBorder="1"/>
    <xf numFmtId="0" fontId="8" fillId="0" borderId="46" xfId="0" applyFont="1" applyBorder="1"/>
    <xf numFmtId="0" fontId="0" fillId="5" borderId="0" xfId="0" applyFill="1" applyAlignment="1">
      <alignment horizontal="left"/>
    </xf>
    <xf numFmtId="0" fontId="2" fillId="5" borderId="0" xfId="0" applyFont="1" applyFill="1"/>
    <xf numFmtId="0" fontId="20" fillId="0" borderId="11" xfId="0" applyFont="1" applyBorder="1"/>
    <xf numFmtId="0" fontId="15" fillId="0" borderId="42" xfId="0" applyFont="1" applyBorder="1"/>
    <xf numFmtId="0" fontId="15" fillId="0" borderId="47" xfId="0" applyFont="1" applyBorder="1"/>
    <xf numFmtId="165" fontId="14" fillId="0" borderId="13" xfId="0" applyNumberFormat="1" applyFont="1" applyBorder="1"/>
    <xf numFmtId="0" fontId="20" fillId="0" borderId="19" xfId="0" applyFont="1" applyBorder="1"/>
    <xf numFmtId="0" fontId="20" fillId="0" borderId="6" xfId="0" applyFont="1" applyBorder="1"/>
    <xf numFmtId="0" fontId="15" fillId="0" borderId="20" xfId="0" applyFont="1" applyBorder="1"/>
    <xf numFmtId="0" fontId="15" fillId="0" borderId="46" xfId="0" applyFont="1" applyBorder="1"/>
    <xf numFmtId="0" fontId="8" fillId="3" borderId="0" xfId="0" applyFont="1" applyFill="1"/>
    <xf numFmtId="0" fontId="20" fillId="0" borderId="47" xfId="0" applyFont="1" applyBorder="1"/>
    <xf numFmtId="0" fontId="15" fillId="0" borderId="43" xfId="0" applyFont="1" applyBorder="1"/>
    <xf numFmtId="0" fontId="20" fillId="0" borderId="12" xfId="0" applyFont="1" applyBorder="1"/>
    <xf numFmtId="0" fontId="20" fillId="0" borderId="14" xfId="0" applyFont="1" applyBorder="1"/>
    <xf numFmtId="0" fontId="15" fillId="0" borderId="51" xfId="0" applyFont="1" applyBorder="1"/>
    <xf numFmtId="0" fontId="15" fillId="0" borderId="52" xfId="0" applyFont="1" applyBorder="1"/>
    <xf numFmtId="0" fontId="8" fillId="0" borderId="52" xfId="0" applyFont="1" applyBorder="1"/>
    <xf numFmtId="165" fontId="14" fillId="0" borderId="58" xfId="0" applyNumberFormat="1" applyFont="1" applyBorder="1"/>
    <xf numFmtId="0" fontId="23" fillId="0" borderId="47" xfId="0" applyFont="1" applyBorder="1"/>
    <xf numFmtId="165" fontId="23" fillId="0" borderId="19" xfId="0" applyNumberFormat="1" applyFont="1" applyBorder="1"/>
    <xf numFmtId="165" fontId="23" fillId="0" borderId="20" xfId="0" applyNumberFormat="1" applyFont="1" applyBorder="1"/>
    <xf numFmtId="165" fontId="23" fillId="0" borderId="6" xfId="0" applyNumberFormat="1" applyFont="1" applyBorder="1"/>
    <xf numFmtId="0" fontId="0" fillId="0" borderId="13" xfId="0" applyBorder="1"/>
    <xf numFmtId="0" fontId="15" fillId="0" borderId="67" xfId="0" applyFont="1" applyBorder="1"/>
    <xf numFmtId="0" fontId="15" fillId="0" borderId="53" xfId="0" applyFont="1" applyBorder="1"/>
    <xf numFmtId="0" fontId="15" fillId="0" borderId="68" xfId="0" applyFont="1" applyBorder="1"/>
    <xf numFmtId="0" fontId="20" fillId="0" borderId="46" xfId="0" applyFont="1" applyBorder="1"/>
    <xf numFmtId="0" fontId="20" fillId="0" borderId="68" xfId="0" applyFont="1" applyBorder="1"/>
    <xf numFmtId="0" fontId="15" fillId="0" borderId="60" xfId="0" applyFont="1" applyBorder="1"/>
    <xf numFmtId="0" fontId="15" fillId="0" borderId="57" xfId="0" applyFont="1" applyBorder="1"/>
    <xf numFmtId="0" fontId="15" fillId="0" borderId="58" xfId="0" applyFont="1" applyBorder="1"/>
    <xf numFmtId="0" fontId="15" fillId="0" borderId="56" xfId="0" applyFont="1" applyBorder="1"/>
    <xf numFmtId="0" fontId="20" fillId="0" borderId="17" xfId="0" applyFont="1" applyBorder="1"/>
    <xf numFmtId="0" fontId="23" fillId="0" borderId="11" xfId="0" applyFont="1" applyBorder="1"/>
    <xf numFmtId="0" fontId="23" fillId="5" borderId="0" xfId="0" applyFont="1" applyFill="1" applyAlignment="1">
      <alignment horizontal="right"/>
    </xf>
    <xf numFmtId="0" fontId="23" fillId="5" borderId="0" xfId="0" applyFont="1" applyFill="1"/>
    <xf numFmtId="0" fontId="23" fillId="5" borderId="14" xfId="0" applyFont="1" applyFill="1" applyBorder="1"/>
    <xf numFmtId="0" fontId="14" fillId="5" borderId="71" xfId="0" applyFont="1" applyFill="1" applyBorder="1"/>
    <xf numFmtId="0" fontId="14" fillId="5" borderId="72" xfId="0" applyFont="1" applyFill="1" applyBorder="1"/>
    <xf numFmtId="0" fontId="15" fillId="5" borderId="72" xfId="0" applyFont="1" applyFill="1" applyBorder="1" applyAlignment="1">
      <alignment horizontal="left"/>
    </xf>
    <xf numFmtId="0" fontId="14" fillId="5" borderId="73" xfId="0" applyFont="1" applyFill="1" applyBorder="1"/>
    <xf numFmtId="0" fontId="14" fillId="5" borderId="74" xfId="0" applyFont="1" applyFill="1" applyBorder="1"/>
    <xf numFmtId="0" fontId="14" fillId="5" borderId="12" xfId="0" applyFont="1" applyFill="1" applyBorder="1"/>
    <xf numFmtId="0" fontId="14" fillId="5" borderId="13" xfId="0" applyFont="1" applyFill="1" applyBorder="1"/>
    <xf numFmtId="0" fontId="14" fillId="5" borderId="75" xfId="0" applyFont="1" applyFill="1" applyBorder="1"/>
    <xf numFmtId="0" fontId="14" fillId="5" borderId="0" xfId="0" applyFont="1" applyFill="1"/>
    <xf numFmtId="0" fontId="15" fillId="5" borderId="0" xfId="0" applyFont="1" applyFill="1" applyAlignment="1">
      <alignment horizontal="left"/>
    </xf>
    <xf numFmtId="0" fontId="14" fillId="5" borderId="14" xfId="0" applyFont="1" applyFill="1" applyBorder="1"/>
    <xf numFmtId="0" fontId="20" fillId="0" borderId="21" xfId="0" applyFont="1" applyBorder="1"/>
    <xf numFmtId="0" fontId="20" fillId="0" borderId="18" xfId="0" applyFont="1" applyBorder="1"/>
    <xf numFmtId="0" fontId="15" fillId="4" borderId="75" xfId="0" applyFont="1" applyFill="1" applyBorder="1" applyAlignment="1">
      <alignment horizontal="left"/>
    </xf>
    <xf numFmtId="0" fontId="15" fillId="4" borderId="76" xfId="0" applyFont="1" applyFill="1" applyBorder="1" applyAlignment="1">
      <alignment horizontal="left"/>
    </xf>
    <xf numFmtId="0" fontId="15" fillId="4" borderId="77" xfId="0" applyFont="1" applyFill="1" applyBorder="1" applyAlignment="1">
      <alignment horizontal="left"/>
    </xf>
    <xf numFmtId="0" fontId="15" fillId="4" borderId="78" xfId="0" applyFont="1" applyFill="1" applyBorder="1" applyAlignment="1">
      <alignment horizontal="left"/>
    </xf>
    <xf numFmtId="0" fontId="15" fillId="4" borderId="72" xfId="0" applyFont="1" applyFill="1" applyBorder="1" applyAlignment="1">
      <alignment horizontal="left"/>
    </xf>
    <xf numFmtId="168" fontId="20" fillId="0" borderId="0" xfId="0" applyNumberFormat="1" applyFont="1"/>
    <xf numFmtId="0" fontId="20" fillId="0" borderId="0" xfId="0" applyFont="1" applyAlignment="1">
      <alignment horizontal="center"/>
    </xf>
    <xf numFmtId="0" fontId="14" fillId="0" borderId="13" xfId="0" quotePrefix="1" applyFont="1" applyBorder="1" applyAlignment="1">
      <alignment horizontal="left"/>
    </xf>
    <xf numFmtId="0" fontId="14" fillId="0" borderId="0" xfId="0" applyFont="1" applyAlignment="1">
      <alignment horizontal="right"/>
    </xf>
    <xf numFmtId="0" fontId="14" fillId="0" borderId="16" xfId="0" quotePrefix="1" applyFont="1" applyBorder="1" applyAlignment="1">
      <alignment horizontal="left"/>
    </xf>
    <xf numFmtId="0" fontId="14" fillId="0" borderId="6" xfId="0" applyFont="1" applyBorder="1" applyAlignment="1">
      <alignment horizontal="right"/>
    </xf>
    <xf numFmtId="0" fontId="14" fillId="0" borderId="13" xfId="0" quotePrefix="1" applyFont="1" applyBorder="1"/>
    <xf numFmtId="0" fontId="14" fillId="0" borderId="0" xfId="0" quotePrefix="1" applyFont="1"/>
    <xf numFmtId="0" fontId="14" fillId="0" borderId="6" xfId="0" quotePrefix="1" applyFont="1" applyBorder="1"/>
    <xf numFmtId="0" fontId="15" fillId="0" borderId="0" xfId="0" applyFont="1" applyAlignment="1">
      <alignment wrapText="1"/>
    </xf>
    <xf numFmtId="0" fontId="20" fillId="3" borderId="0" xfId="0" applyFont="1" applyFill="1"/>
    <xf numFmtId="0" fontId="14" fillId="0" borderId="0" xfId="0" applyFont="1" applyAlignment="1">
      <alignment horizontal="left" wrapText="1"/>
    </xf>
    <xf numFmtId="0" fontId="34" fillId="0" borderId="0" xfId="0" applyFont="1"/>
    <xf numFmtId="0" fontId="14" fillId="5" borderId="10" xfId="0" applyFont="1" applyFill="1" applyBorder="1"/>
    <xf numFmtId="0" fontId="14" fillId="5" borderId="11" xfId="0" applyFont="1" applyFill="1" applyBorder="1"/>
    <xf numFmtId="3" fontId="15" fillId="0" borderId="13" xfId="0" applyNumberFormat="1" applyFont="1" applyBorder="1" applyAlignment="1">
      <alignment vertical="top"/>
    </xf>
    <xf numFmtId="165" fontId="15" fillId="0" borderId="0" xfId="0" applyNumberFormat="1" applyFont="1" applyAlignment="1">
      <alignment vertical="top"/>
    </xf>
    <xf numFmtId="165" fontId="15" fillId="0" borderId="0" xfId="0" applyNumberFormat="1" applyFont="1" applyAlignment="1">
      <alignment horizontal="left" vertical="top"/>
    </xf>
    <xf numFmtId="0" fontId="21" fillId="0" borderId="0" xfId="0" applyFont="1"/>
    <xf numFmtId="165" fontId="15" fillId="0" borderId="13" xfId="0" applyNumberFormat="1" applyFont="1" applyBorder="1" applyAlignment="1">
      <alignment vertical="top"/>
    </xf>
    <xf numFmtId="165" fontId="15" fillId="0" borderId="13" xfId="0" applyNumberFormat="1" applyFont="1" applyBorder="1" applyAlignment="1">
      <alignment horizontal="left" vertical="top"/>
    </xf>
    <xf numFmtId="0" fontId="14" fillId="5" borderId="79" xfId="0" applyFont="1" applyFill="1" applyBorder="1"/>
    <xf numFmtId="0" fontId="14" fillId="5" borderId="15" xfId="0" applyFont="1" applyFill="1" applyBorder="1"/>
    <xf numFmtId="0" fontId="14" fillId="5" borderId="80" xfId="0" applyFont="1" applyFill="1" applyBorder="1"/>
    <xf numFmtId="0" fontId="15" fillId="0" borderId="10" xfId="0" applyFont="1" applyBorder="1" applyAlignment="1">
      <alignment horizontal="right" vertical="top"/>
    </xf>
    <xf numFmtId="0" fontId="15" fillId="0" borderId="13" xfId="0" applyFont="1" applyBorder="1" applyAlignment="1">
      <alignment horizontal="right" vertical="top"/>
    </xf>
    <xf numFmtId="0" fontId="1" fillId="3" borderId="0" xfId="0" applyFont="1" applyFill="1" applyAlignment="1">
      <alignment horizontal="left"/>
    </xf>
    <xf numFmtId="0" fontId="2" fillId="3" borderId="0" xfId="0" applyFont="1" applyFill="1" applyAlignment="1">
      <alignment horizontal="left"/>
    </xf>
    <xf numFmtId="0" fontId="35" fillId="0" borderId="0" xfId="0" applyFont="1"/>
    <xf numFmtId="0" fontId="14" fillId="0" borderId="16" xfId="0" applyFont="1" applyBorder="1" applyAlignment="1">
      <alignment horizontal="right"/>
    </xf>
    <xf numFmtId="0" fontId="14" fillId="0" borderId="18" xfId="0" applyFont="1" applyBorder="1" applyAlignment="1">
      <alignment horizontal="right"/>
    </xf>
    <xf numFmtId="0" fontId="23" fillId="0" borderId="20" xfId="0" applyFont="1" applyBorder="1"/>
    <xf numFmtId="10" fontId="23" fillId="0" borderId="0" xfId="0" applyNumberFormat="1" applyFont="1"/>
    <xf numFmtId="10" fontId="23" fillId="0" borderId="6" xfId="0" applyNumberFormat="1" applyFont="1" applyBorder="1"/>
    <xf numFmtId="4" fontId="14" fillId="0" borderId="6" xfId="0" applyNumberFormat="1" applyFont="1" applyBorder="1"/>
    <xf numFmtId="4" fontId="14" fillId="0" borderId="0" xfId="0" applyNumberFormat="1" applyFont="1"/>
    <xf numFmtId="4" fontId="14" fillId="0" borderId="14" xfId="0" applyNumberFormat="1" applyFont="1" applyBorder="1"/>
    <xf numFmtId="0" fontId="36" fillId="0" borderId="0" xfId="0" applyFont="1"/>
    <xf numFmtId="0" fontId="23" fillId="4" borderId="0" xfId="0" applyFont="1" applyFill="1"/>
    <xf numFmtId="0" fontId="23" fillId="4" borderId="0" xfId="0" applyFont="1" applyFill="1" applyAlignment="1">
      <alignment horizontal="left"/>
    </xf>
    <xf numFmtId="0" fontId="1" fillId="0" borderId="0" xfId="0" quotePrefix="1" applyFont="1" applyAlignment="1">
      <alignment horizontal="right"/>
    </xf>
    <xf numFmtId="169" fontId="23" fillId="0" borderId="0" xfId="0" applyNumberFormat="1" applyFont="1"/>
    <xf numFmtId="169" fontId="14" fillId="0" borderId="0" xfId="0" applyNumberFormat="1" applyFont="1"/>
    <xf numFmtId="9" fontId="8" fillId="0" borderId="0" xfId="0" applyNumberFormat="1" applyFont="1"/>
    <xf numFmtId="0" fontId="8" fillId="0" borderId="10" xfId="0" applyFont="1" applyBorder="1"/>
    <xf numFmtId="170" fontId="1" fillId="0" borderId="0" xfId="0" applyNumberFormat="1" applyFont="1"/>
    <xf numFmtId="170" fontId="31" fillId="0" borderId="0" xfId="0" applyNumberFormat="1" applyFont="1" applyAlignment="1">
      <alignment horizontal="center"/>
    </xf>
    <xf numFmtId="0" fontId="14" fillId="0" borderId="6" xfId="0" applyFont="1" applyBorder="1"/>
    <xf numFmtId="0" fontId="8" fillId="0" borderId="6" xfId="0" applyFont="1" applyBorder="1"/>
    <xf numFmtId="0" fontId="6" fillId="0" borderId="4" xfId="0" applyFont="1" applyBorder="1" applyAlignment="1">
      <alignment horizontal="right" vertical="center"/>
    </xf>
    <xf numFmtId="0" fontId="0" fillId="0" borderId="0" xfId="0"/>
    <xf numFmtId="0" fontId="8" fillId="0" borderId="4" xfId="0" applyFont="1" applyBorder="1"/>
    <xf numFmtId="0" fontId="10" fillId="2" borderId="0" xfId="0" applyFont="1" applyFill="1" applyAlignment="1">
      <alignment horizontal="left" vertical="top"/>
    </xf>
    <xf numFmtId="0" fontId="10" fillId="2" borderId="0" xfId="0" applyFont="1" applyFill="1" applyAlignment="1">
      <alignment horizontal="left"/>
    </xf>
    <xf numFmtId="0" fontId="11" fillId="2" borderId="0" xfId="0" applyFont="1" applyFill="1"/>
    <xf numFmtId="0" fontId="11" fillId="2" borderId="0" xfId="0" applyFont="1" applyFill="1" applyAlignment="1">
      <alignment horizontal="right"/>
    </xf>
    <xf numFmtId="0" fontId="12" fillId="0" borderId="0" xfId="0" applyFont="1" applyAlignment="1">
      <alignment horizontal="left" wrapText="1"/>
    </xf>
    <xf numFmtId="0" fontId="1" fillId="0" borderId="6" xfId="0" applyFont="1" applyBorder="1"/>
    <xf numFmtId="165" fontId="15" fillId="0" borderId="26" xfId="0" applyNumberFormat="1" applyFont="1" applyBorder="1"/>
    <xf numFmtId="0" fontId="8" fillId="0" borderId="25" xfId="0" applyFont="1" applyBorder="1"/>
    <xf numFmtId="165" fontId="14" fillId="0" borderId="26" xfId="0" applyNumberFormat="1" applyFont="1" applyBorder="1"/>
    <xf numFmtId="0" fontId="8" fillId="0" borderId="24" xfId="0" applyFont="1" applyBorder="1"/>
    <xf numFmtId="165" fontId="14" fillId="0" borderId="24" xfId="0" applyNumberFormat="1" applyFont="1" applyBorder="1"/>
    <xf numFmtId="0" fontId="14" fillId="6" borderId="27" xfId="0" applyFont="1" applyFill="1" applyBorder="1"/>
    <xf numFmtId="0" fontId="8" fillId="0" borderId="28" xfId="0" applyFont="1" applyBorder="1"/>
    <xf numFmtId="165" fontId="15" fillId="6" borderId="27" xfId="0" applyNumberFormat="1" applyFont="1" applyFill="1" applyBorder="1"/>
    <xf numFmtId="0" fontId="8" fillId="0" borderId="29" xfId="0" applyFont="1" applyBorder="1"/>
    <xf numFmtId="165" fontId="15" fillId="6" borderId="28" xfId="0" applyNumberFormat="1" applyFont="1" applyFill="1" applyBorder="1"/>
    <xf numFmtId="4" fontId="15" fillId="6" borderId="16" xfId="0" applyNumberFormat="1" applyFont="1" applyFill="1" applyBorder="1"/>
    <xf numFmtId="0" fontId="8" fillId="0" borderId="17" xfId="0" applyFont="1" applyBorder="1"/>
    <xf numFmtId="165" fontId="15" fillId="0" borderId="18" xfId="0" applyNumberFormat="1" applyFont="1" applyBorder="1"/>
    <xf numFmtId="0" fontId="8" fillId="0" borderId="20" xfId="0" applyFont="1" applyBorder="1"/>
    <xf numFmtId="0" fontId="8" fillId="0" borderId="19" xfId="0" applyFont="1" applyBorder="1"/>
    <xf numFmtId="0" fontId="15" fillId="0" borderId="10" xfId="0" applyFont="1" applyBorder="1" applyAlignment="1">
      <alignment horizontal="left"/>
    </xf>
    <xf numFmtId="0" fontId="8" fillId="0" borderId="11" xfId="0" applyFont="1" applyBorder="1"/>
    <xf numFmtId="0" fontId="8" fillId="0" borderId="12" xfId="0" applyFont="1" applyBorder="1"/>
    <xf numFmtId="0" fontId="8" fillId="0" borderId="13" xfId="0" applyFont="1" applyBorder="1"/>
    <xf numFmtId="0" fontId="8" fillId="0" borderId="14" xfId="0" applyFont="1" applyBorder="1"/>
    <xf numFmtId="0" fontId="8" fillId="0" borderId="16" xfId="0" applyFont="1" applyBorder="1"/>
    <xf numFmtId="0" fontId="12" fillId="0" borderId="23" xfId="0" applyFont="1" applyBorder="1"/>
    <xf numFmtId="0" fontId="8" fillId="0" borderId="23" xfId="0" applyFont="1" applyBorder="1"/>
    <xf numFmtId="0" fontId="8" fillId="0" borderId="22" xfId="0" applyFont="1" applyBorder="1"/>
    <xf numFmtId="0" fontId="17" fillId="0" borderId="21" xfId="0" applyFont="1" applyBorder="1"/>
    <xf numFmtId="0" fontId="15" fillId="0" borderId="0" xfId="0" applyFont="1" applyAlignment="1">
      <alignment horizontal="left"/>
    </xf>
    <xf numFmtId="0" fontId="15" fillId="0" borderId="13" xfId="0" applyFont="1" applyBorder="1" applyAlignment="1">
      <alignment horizontal="left"/>
    </xf>
    <xf numFmtId="0" fontId="12" fillId="0" borderId="21" xfId="0" applyFont="1" applyBorder="1"/>
    <xf numFmtId="165" fontId="15" fillId="5" borderId="18" xfId="0" applyNumberFormat="1" applyFont="1" applyFill="1" applyBorder="1"/>
    <xf numFmtId="165" fontId="14" fillId="5" borderId="19" xfId="0" applyNumberFormat="1" applyFont="1" applyFill="1" applyBorder="1"/>
    <xf numFmtId="164" fontId="15" fillId="0" borderId="18" xfId="0" applyNumberFormat="1" applyFont="1" applyBorder="1"/>
    <xf numFmtId="0" fontId="15" fillId="0" borderId="18" xfId="0" applyFont="1" applyBorder="1"/>
    <xf numFmtId="1" fontId="14" fillId="0" borderId="19" xfId="0" applyNumberFormat="1" applyFont="1" applyBorder="1"/>
    <xf numFmtId="165" fontId="15" fillId="0" borderId="19" xfId="0" applyNumberFormat="1" applyFont="1" applyBorder="1"/>
    <xf numFmtId="4" fontId="15" fillId="0" borderId="16" xfId="0" applyNumberFormat="1" applyFont="1" applyBorder="1"/>
    <xf numFmtId="4" fontId="15" fillId="5" borderId="18" xfId="0" applyNumberFormat="1" applyFont="1" applyFill="1" applyBorder="1"/>
    <xf numFmtId="165" fontId="14" fillId="5" borderId="18" xfId="0" applyNumberFormat="1" applyFont="1" applyFill="1" applyBorder="1"/>
    <xf numFmtId="164" fontId="15" fillId="5" borderId="18" xfId="0" applyNumberFormat="1" applyFont="1" applyFill="1" applyBorder="1"/>
    <xf numFmtId="0" fontId="15" fillId="5" borderId="18" xfId="0" applyFont="1" applyFill="1" applyBorder="1"/>
    <xf numFmtId="1" fontId="14" fillId="5" borderId="19" xfId="0" applyNumberFormat="1" applyFont="1" applyFill="1" applyBorder="1"/>
    <xf numFmtId="165" fontId="15" fillId="5" borderId="19" xfId="0" applyNumberFormat="1" applyFont="1" applyFill="1" applyBorder="1"/>
    <xf numFmtId="165" fontId="14" fillId="0" borderId="18" xfId="0" applyNumberFormat="1" applyFont="1" applyBorder="1"/>
    <xf numFmtId="165" fontId="14" fillId="0" borderId="19" xfId="0" applyNumberFormat="1" applyFont="1" applyBorder="1"/>
    <xf numFmtId="165" fontId="14" fillId="5" borderId="10" xfId="0" applyNumberFormat="1" applyFont="1" applyFill="1" applyBorder="1"/>
    <xf numFmtId="165" fontId="15" fillId="5" borderId="10" xfId="0" applyNumberFormat="1" applyFont="1" applyFill="1" applyBorder="1"/>
    <xf numFmtId="165" fontId="14" fillId="5" borderId="11" xfId="0" applyNumberFormat="1" applyFont="1" applyFill="1" applyBorder="1"/>
    <xf numFmtId="164" fontId="15" fillId="5" borderId="10" xfId="0" applyNumberFormat="1" applyFont="1" applyFill="1" applyBorder="1"/>
    <xf numFmtId="0" fontId="15" fillId="5" borderId="10" xfId="0" applyFont="1" applyFill="1" applyBorder="1"/>
    <xf numFmtId="1" fontId="14" fillId="5" borderId="11" xfId="0" applyNumberFormat="1" applyFont="1" applyFill="1" applyBorder="1"/>
    <xf numFmtId="165" fontId="15" fillId="5" borderId="11" xfId="0" applyNumberFormat="1" applyFont="1" applyFill="1" applyBorder="1"/>
    <xf numFmtId="164" fontId="15" fillId="0" borderId="26" xfId="0" applyNumberFormat="1" applyFont="1" applyBorder="1"/>
    <xf numFmtId="0" fontId="15" fillId="0" borderId="26" xfId="0" applyFont="1" applyBorder="1"/>
    <xf numFmtId="1" fontId="14" fillId="0" borderId="24" xfId="0" applyNumberFormat="1" applyFont="1" applyBorder="1"/>
    <xf numFmtId="165" fontId="15" fillId="0" borderId="24" xfId="0" applyNumberFormat="1" applyFont="1" applyBorder="1"/>
    <xf numFmtId="4" fontId="15" fillId="0" borderId="21" xfId="0" applyNumberFormat="1" applyFont="1" applyBorder="1"/>
    <xf numFmtId="165" fontId="14" fillId="0" borderId="6" xfId="0" applyNumberFormat="1" applyFont="1" applyBorder="1"/>
    <xf numFmtId="165" fontId="14" fillId="0" borderId="16" xfId="0" applyNumberFormat="1" applyFont="1" applyBorder="1"/>
    <xf numFmtId="164" fontId="15" fillId="0" borderId="16" xfId="0" applyNumberFormat="1" applyFont="1" applyBorder="1"/>
    <xf numFmtId="0" fontId="14" fillId="0" borderId="16" xfId="0" applyFont="1" applyBorder="1"/>
    <xf numFmtId="165" fontId="14" fillId="5" borderId="6" xfId="0" applyNumberFormat="1" applyFont="1" applyFill="1" applyBorder="1"/>
    <xf numFmtId="165" fontId="14" fillId="5" borderId="16" xfId="0" applyNumberFormat="1" applyFont="1" applyFill="1" applyBorder="1"/>
    <xf numFmtId="164" fontId="15" fillId="5" borderId="16" xfId="0" applyNumberFormat="1" applyFont="1" applyFill="1" applyBorder="1"/>
    <xf numFmtId="0" fontId="14" fillId="5" borderId="16" xfId="0" applyFont="1" applyFill="1" applyBorder="1"/>
    <xf numFmtId="0" fontId="14" fillId="6" borderId="16" xfId="0" applyFont="1" applyFill="1" applyBorder="1"/>
    <xf numFmtId="0" fontId="14" fillId="5" borderId="21" xfId="0" applyFont="1" applyFill="1" applyBorder="1"/>
    <xf numFmtId="0" fontId="16" fillId="0" borderId="10" xfId="0" applyFont="1" applyBorder="1"/>
    <xf numFmtId="0" fontId="8" fillId="0" borderId="21" xfId="0" applyFont="1" applyBorder="1"/>
    <xf numFmtId="0" fontId="23" fillId="0" borderId="11" xfId="0" applyFont="1" applyBorder="1" applyAlignment="1">
      <alignment horizontal="center"/>
    </xf>
    <xf numFmtId="0" fontId="14" fillId="0" borderId="6" xfId="0" applyFont="1" applyBorder="1" applyAlignment="1">
      <alignment horizontal="center"/>
    </xf>
    <xf numFmtId="0" fontId="23" fillId="0" borderId="0" xfId="0" applyFont="1" applyAlignment="1">
      <alignment horizontal="center"/>
    </xf>
    <xf numFmtId="0" fontId="0" fillId="0" borderId="6" xfId="0" applyBorder="1"/>
    <xf numFmtId="0" fontId="0" fillId="3" borderId="6" xfId="0" applyFill="1" applyBorder="1" applyAlignment="1">
      <alignment vertical="center"/>
    </xf>
    <xf numFmtId="0" fontId="0" fillId="3" borderId="6" xfId="0" applyFill="1" applyBorder="1"/>
    <xf numFmtId="0" fontId="12" fillId="0" borderId="23" xfId="0" applyFont="1" applyBorder="1" applyAlignment="1">
      <alignment horizontal="right"/>
    </xf>
    <xf numFmtId="0" fontId="0" fillId="0" borderId="19" xfId="0" applyBorder="1" applyAlignment="1">
      <alignment vertical="center"/>
    </xf>
    <xf numFmtId="165" fontId="23" fillId="0" borderId="13" xfId="0" applyNumberFormat="1" applyFont="1" applyBorder="1" applyAlignment="1">
      <alignment horizontal="center"/>
    </xf>
    <xf numFmtId="165" fontId="23" fillId="0" borderId="0" xfId="0" applyNumberFormat="1" applyFont="1"/>
    <xf numFmtId="165" fontId="23" fillId="6" borderId="31" xfId="0" applyNumberFormat="1" applyFont="1" applyFill="1" applyBorder="1"/>
    <xf numFmtId="0" fontId="8" fillId="0" borderId="31" xfId="0" applyFont="1" applyBorder="1"/>
    <xf numFmtId="0" fontId="8" fillId="0" borderId="32" xfId="0" applyFont="1" applyBorder="1"/>
    <xf numFmtId="165" fontId="23" fillId="6" borderId="30" xfId="0" applyNumberFormat="1" applyFont="1" applyFill="1" applyBorder="1"/>
    <xf numFmtId="0" fontId="14" fillId="0" borderId="16" xfId="0" applyFont="1" applyBorder="1" applyAlignment="1">
      <alignment horizontal="left"/>
    </xf>
    <xf numFmtId="0" fontId="14" fillId="0" borderId="21" xfId="0" applyFont="1" applyBorder="1"/>
    <xf numFmtId="165" fontId="14" fillId="0" borderId="21" xfId="0" applyNumberFormat="1" applyFont="1" applyBorder="1"/>
    <xf numFmtId="164" fontId="15" fillId="0" borderId="21" xfId="0" applyNumberFormat="1" applyFont="1" applyBorder="1"/>
    <xf numFmtId="0" fontId="15" fillId="0" borderId="0" xfId="0" quotePrefix="1" applyFont="1"/>
    <xf numFmtId="0" fontId="15" fillId="0" borderId="10" xfId="0" quotePrefix="1" applyFont="1" applyBorder="1"/>
    <xf numFmtId="0" fontId="23" fillId="0" borderId="13" xfId="0" applyFont="1" applyBorder="1" applyAlignment="1">
      <alignment horizontal="left"/>
    </xf>
    <xf numFmtId="0" fontId="8" fillId="0" borderId="0" xfId="0" applyFont="1" applyAlignment="1">
      <alignment horizontal="left"/>
    </xf>
    <xf numFmtId="4" fontId="15" fillId="5" borderId="16" xfId="0" applyNumberFormat="1" applyFont="1" applyFill="1" applyBorder="1"/>
    <xf numFmtId="0" fontId="8" fillId="0" borderId="6" xfId="0" applyFont="1" applyBorder="1" applyAlignment="1">
      <alignment horizontal="left"/>
    </xf>
    <xf numFmtId="0" fontId="23" fillId="0" borderId="16" xfId="0" applyFont="1" applyBorder="1" applyAlignment="1">
      <alignment horizontal="left"/>
    </xf>
    <xf numFmtId="0" fontId="15" fillId="0" borderId="6" xfId="0" applyFont="1" applyBorder="1" applyAlignment="1">
      <alignment horizontal="left"/>
    </xf>
    <xf numFmtId="4" fontId="15" fillId="5" borderId="6" xfId="0" applyNumberFormat="1" applyFont="1" applyFill="1" applyBorder="1"/>
    <xf numFmtId="4" fontId="15" fillId="0" borderId="6" xfId="0" applyNumberFormat="1" applyFont="1" applyBorder="1"/>
    <xf numFmtId="4" fontId="15" fillId="0" borderId="23" xfId="0" applyNumberFormat="1" applyFont="1" applyBorder="1"/>
    <xf numFmtId="0" fontId="14" fillId="0" borderId="0" xfId="0" applyFont="1"/>
    <xf numFmtId="0" fontId="2" fillId="0" borderId="0" xfId="0" applyFont="1"/>
    <xf numFmtId="0" fontId="19" fillId="0" borderId="0" xfId="0" applyFont="1"/>
    <xf numFmtId="0" fontId="18" fillId="0" borderId="0" xfId="0" applyFont="1"/>
    <xf numFmtId="0" fontId="12" fillId="0" borderId="26" xfId="0" applyFont="1" applyBorder="1"/>
    <xf numFmtId="0" fontId="21" fillId="0" borderId="21" xfId="0" applyFont="1" applyBorder="1"/>
    <xf numFmtId="0" fontId="15" fillId="0" borderId="10" xfId="0" applyFont="1" applyBorder="1"/>
    <xf numFmtId="165" fontId="14" fillId="3" borderId="16" xfId="0" applyNumberFormat="1" applyFont="1" applyFill="1" applyBorder="1"/>
    <xf numFmtId="0" fontId="14" fillId="3" borderId="19" xfId="0" applyFont="1" applyFill="1" applyBorder="1"/>
    <xf numFmtId="165" fontId="14" fillId="3" borderId="18" xfId="0" applyNumberFormat="1" applyFont="1" applyFill="1" applyBorder="1"/>
    <xf numFmtId="165" fontId="14" fillId="3" borderId="6" xfId="0" applyNumberFormat="1" applyFont="1" applyFill="1" applyBorder="1"/>
    <xf numFmtId="0" fontId="17" fillId="3" borderId="18" xfId="0" applyFont="1" applyFill="1" applyBorder="1"/>
    <xf numFmtId="0" fontId="8" fillId="3" borderId="19" xfId="0" applyFont="1" applyFill="1" applyBorder="1"/>
    <xf numFmtId="0" fontId="14" fillId="0" borderId="19" xfId="0" applyFont="1" applyBorder="1"/>
    <xf numFmtId="0" fontId="17" fillId="0" borderId="18" xfId="0" applyFont="1" applyBorder="1"/>
    <xf numFmtId="0" fontId="17" fillId="3" borderId="10" xfId="0" applyFont="1" applyFill="1" applyBorder="1"/>
    <xf numFmtId="165" fontId="14" fillId="3" borderId="0" xfId="0" applyNumberFormat="1" applyFont="1" applyFill="1"/>
    <xf numFmtId="0" fontId="8" fillId="3" borderId="11" xfId="0" applyFont="1" applyFill="1" applyBorder="1"/>
    <xf numFmtId="165" fontId="14" fillId="3" borderId="13" xfId="0" applyNumberFormat="1" applyFont="1" applyFill="1" applyBorder="1"/>
    <xf numFmtId="165" fontId="14" fillId="3" borderId="10" xfId="0" applyNumberFormat="1" applyFont="1" applyFill="1" applyBorder="1"/>
    <xf numFmtId="0" fontId="14" fillId="3" borderId="11" xfId="0" applyFont="1" applyFill="1" applyBorder="1"/>
    <xf numFmtId="0" fontId="14" fillId="3" borderId="6" xfId="0" applyFont="1" applyFill="1" applyBorder="1"/>
    <xf numFmtId="0" fontId="17" fillId="0" borderId="10" xfId="0" applyFont="1" applyBorder="1"/>
    <xf numFmtId="0" fontId="14" fillId="0" borderId="11" xfId="0" applyFont="1" applyBorder="1"/>
    <xf numFmtId="165" fontId="14" fillId="0" borderId="10" xfId="0" applyNumberFormat="1" applyFont="1" applyBorder="1"/>
    <xf numFmtId="165" fontId="14" fillId="0" borderId="10" xfId="0" applyNumberFormat="1" applyFont="1" applyBorder="1" applyAlignment="1">
      <alignment horizontal="center"/>
    </xf>
    <xf numFmtId="0" fontId="17" fillId="3" borderId="16" xfId="0" applyFont="1" applyFill="1" applyBorder="1"/>
    <xf numFmtId="0" fontId="8" fillId="3" borderId="6" xfId="0" applyFont="1" applyFill="1" applyBorder="1"/>
    <xf numFmtId="0" fontId="15" fillId="0" borderId="10" xfId="0" applyFont="1" applyBorder="1" applyAlignment="1">
      <alignment horizontal="center"/>
    </xf>
    <xf numFmtId="165" fontId="14" fillId="4" borderId="6" xfId="0" applyNumberFormat="1" applyFont="1" applyFill="1" applyBorder="1"/>
    <xf numFmtId="165" fontId="14" fillId="4" borderId="18" xfId="0" applyNumberFormat="1" applyFont="1" applyFill="1" applyBorder="1"/>
    <xf numFmtId="165" fontId="14" fillId="4" borderId="16" xfId="0" applyNumberFormat="1" applyFont="1" applyFill="1" applyBorder="1"/>
    <xf numFmtId="0" fontId="14" fillId="4" borderId="19" xfId="0" applyFont="1" applyFill="1" applyBorder="1"/>
    <xf numFmtId="0" fontId="17" fillId="4" borderId="18" xfId="0" applyFont="1" applyFill="1" applyBorder="1"/>
    <xf numFmtId="0" fontId="8" fillId="4" borderId="19" xfId="0" applyFont="1" applyFill="1" applyBorder="1"/>
    <xf numFmtId="0" fontId="17" fillId="4" borderId="10" xfId="0" applyFont="1" applyFill="1" applyBorder="1"/>
    <xf numFmtId="0" fontId="14" fillId="4" borderId="11" xfId="0" applyFont="1" applyFill="1" applyBorder="1"/>
    <xf numFmtId="0" fontId="15" fillId="4" borderId="10" xfId="0" applyFont="1" applyFill="1" applyBorder="1" applyAlignment="1">
      <alignment horizontal="center"/>
    </xf>
    <xf numFmtId="0" fontId="15" fillId="3" borderId="10" xfId="0" applyFont="1" applyFill="1" applyBorder="1" applyAlignment="1">
      <alignment horizontal="center"/>
    </xf>
    <xf numFmtId="165" fontId="14" fillId="3" borderId="10" xfId="0" applyNumberFormat="1" applyFont="1" applyFill="1" applyBorder="1" applyAlignment="1">
      <alignment horizontal="center"/>
    </xf>
    <xf numFmtId="0" fontId="17" fillId="6" borderId="13" xfId="0" applyFont="1" applyFill="1" applyBorder="1"/>
    <xf numFmtId="0" fontId="14" fillId="6" borderId="13" xfId="0" applyFont="1" applyFill="1" applyBorder="1"/>
    <xf numFmtId="165" fontId="14" fillId="6" borderId="30" xfId="0" applyNumberFormat="1" applyFont="1" applyFill="1" applyBorder="1"/>
    <xf numFmtId="0" fontId="8" fillId="0" borderId="0" xfId="0" applyFont="1"/>
    <xf numFmtId="0" fontId="0" fillId="3" borderId="10" xfId="0" applyFill="1" applyBorder="1" applyAlignment="1">
      <alignment horizontal="left"/>
    </xf>
    <xf numFmtId="165" fontId="22" fillId="3" borderId="16" xfId="0" applyNumberFormat="1" applyFont="1" applyFill="1" applyBorder="1"/>
    <xf numFmtId="165" fontId="14" fillId="6" borderId="13" xfId="0" applyNumberFormat="1" applyFont="1" applyFill="1" applyBorder="1"/>
    <xf numFmtId="0" fontId="1" fillId="0" borderId="10" xfId="0" applyFont="1" applyBorder="1"/>
    <xf numFmtId="0" fontId="0" fillId="3" borderId="16" xfId="0" applyFill="1" applyBorder="1" applyAlignment="1">
      <alignment horizontal="left"/>
    </xf>
    <xf numFmtId="0" fontId="0" fillId="0" borderId="18" xfId="0" applyBorder="1" applyAlignment="1">
      <alignment horizontal="left"/>
    </xf>
    <xf numFmtId="165" fontId="22" fillId="0" borderId="16" xfId="0" applyNumberFormat="1" applyFont="1" applyBorder="1"/>
    <xf numFmtId="0" fontId="0" fillId="0" borderId="10" xfId="0" applyBorder="1" applyAlignment="1">
      <alignment horizontal="center"/>
    </xf>
    <xf numFmtId="165" fontId="22" fillId="0" borderId="13" xfId="0" applyNumberFormat="1" applyFont="1" applyBorder="1"/>
    <xf numFmtId="0" fontId="0" fillId="4" borderId="18" xfId="0" applyFill="1" applyBorder="1" applyAlignment="1">
      <alignment horizontal="left"/>
    </xf>
    <xf numFmtId="0" fontId="0" fillId="4" borderId="10" xfId="0" applyFill="1" applyBorder="1" applyAlignment="1">
      <alignment horizontal="center"/>
    </xf>
    <xf numFmtId="165" fontId="1" fillId="6" borderId="30" xfId="0" applyNumberFormat="1" applyFont="1" applyFill="1" applyBorder="1"/>
    <xf numFmtId="0" fontId="0" fillId="3" borderId="10" xfId="0" applyFill="1" applyBorder="1" applyAlignment="1">
      <alignment horizontal="center"/>
    </xf>
    <xf numFmtId="165" fontId="22" fillId="3" borderId="13" xfId="0" applyNumberFormat="1" applyFont="1" applyFill="1" applyBorder="1"/>
    <xf numFmtId="0" fontId="0" fillId="0" borderId="10" xfId="0" applyBorder="1" applyAlignment="1">
      <alignment horizontal="left"/>
    </xf>
    <xf numFmtId="0" fontId="15" fillId="3" borderId="16" xfId="0" applyFont="1" applyFill="1" applyBorder="1" applyAlignment="1">
      <alignment horizontal="left"/>
    </xf>
    <xf numFmtId="0" fontId="15" fillId="4" borderId="18" xfId="0" applyFont="1" applyFill="1" applyBorder="1" applyAlignment="1">
      <alignment horizontal="left"/>
    </xf>
    <xf numFmtId="0" fontId="15" fillId="3" borderId="10" xfId="0" applyFont="1" applyFill="1" applyBorder="1" applyAlignment="1">
      <alignment horizontal="left"/>
    </xf>
    <xf numFmtId="165" fontId="14" fillId="4" borderId="11" xfId="0" applyNumberFormat="1" applyFont="1" applyFill="1" applyBorder="1"/>
    <xf numFmtId="165" fontId="14" fillId="3" borderId="11" xfId="0" applyNumberFormat="1" applyFont="1" applyFill="1" applyBorder="1"/>
    <xf numFmtId="165" fontId="14" fillId="0" borderId="11" xfId="0" applyNumberFormat="1" applyFont="1" applyBorder="1"/>
    <xf numFmtId="164" fontId="15" fillId="5" borderId="21" xfId="0" applyNumberFormat="1" applyFont="1" applyFill="1" applyBorder="1"/>
    <xf numFmtId="165" fontId="14" fillId="5" borderId="21" xfId="0" applyNumberFormat="1" applyFont="1" applyFill="1" applyBorder="1"/>
    <xf numFmtId="165" fontId="14" fillId="6" borderId="31" xfId="0" applyNumberFormat="1" applyFont="1" applyFill="1" applyBorder="1"/>
    <xf numFmtId="0" fontId="14" fillId="0" borderId="13" xfId="0" applyFont="1" applyBorder="1"/>
    <xf numFmtId="165" fontId="8" fillId="3" borderId="16" xfId="0" applyNumberFormat="1" applyFont="1" applyFill="1" applyBorder="1"/>
    <xf numFmtId="0" fontId="15" fillId="0" borderId="18" xfId="0" applyFont="1" applyBorder="1" applyAlignment="1">
      <alignment horizontal="left"/>
    </xf>
    <xf numFmtId="165" fontId="8" fillId="0" borderId="16" xfId="0" applyNumberFormat="1" applyFont="1" applyBorder="1"/>
    <xf numFmtId="165" fontId="8" fillId="0" borderId="13" xfId="0" applyNumberFormat="1" applyFont="1" applyBorder="1"/>
    <xf numFmtId="165" fontId="8" fillId="0" borderId="18" xfId="0" applyNumberFormat="1" applyFont="1" applyBorder="1"/>
    <xf numFmtId="165" fontId="8" fillId="3" borderId="18" xfId="0" applyNumberFormat="1" applyFont="1" applyFill="1" applyBorder="1"/>
    <xf numFmtId="165" fontId="8" fillId="3" borderId="13" xfId="0" applyNumberFormat="1" applyFont="1" applyFill="1" applyBorder="1"/>
    <xf numFmtId="0" fontId="2" fillId="0" borderId="6" xfId="0" applyFont="1" applyBorder="1"/>
    <xf numFmtId="165" fontId="15" fillId="0" borderId="16" xfId="0" applyNumberFormat="1" applyFont="1" applyBorder="1"/>
    <xf numFmtId="0" fontId="0" fillId="5" borderId="6" xfId="0" applyFill="1" applyBorder="1"/>
    <xf numFmtId="165" fontId="15" fillId="5" borderId="16" xfId="0" applyNumberFormat="1" applyFont="1" applyFill="1" applyBorder="1"/>
    <xf numFmtId="0" fontId="14" fillId="0" borderId="10" xfId="0" applyFont="1" applyBorder="1" applyAlignment="1">
      <alignment horizontal="left" wrapText="1"/>
    </xf>
    <xf numFmtId="0" fontId="14" fillId="0" borderId="11" xfId="0" applyFont="1" applyBorder="1" applyAlignment="1">
      <alignment wrapText="1"/>
    </xf>
    <xf numFmtId="0" fontId="14" fillId="0" borderId="10" xfId="0" applyFont="1" applyBorder="1"/>
    <xf numFmtId="0" fontId="15" fillId="0" borderId="16" xfId="0" applyFont="1" applyBorder="1" applyAlignment="1">
      <alignment horizontal="left"/>
    </xf>
    <xf numFmtId="0" fontId="15" fillId="0" borderId="13" xfId="0" applyFont="1" applyBorder="1" applyAlignment="1">
      <alignment horizontal="left" wrapText="1"/>
    </xf>
    <xf numFmtId="0" fontId="15" fillId="0" borderId="10" xfId="0" applyFont="1" applyBorder="1" applyAlignment="1">
      <alignment horizontal="left" wrapText="1"/>
    </xf>
    <xf numFmtId="0" fontId="15" fillId="0" borderId="11" xfId="0" applyFont="1" applyBorder="1" applyAlignment="1">
      <alignment horizontal="left" wrapText="1"/>
    </xf>
    <xf numFmtId="0" fontId="23" fillId="5" borderId="6" xfId="0" applyFont="1" applyFill="1" applyBorder="1"/>
    <xf numFmtId="0" fontId="0" fillId="5" borderId="16" xfId="0" applyFill="1" applyBorder="1"/>
    <xf numFmtId="0" fontId="14" fillId="5" borderId="6" xfId="0" applyFont="1" applyFill="1" applyBorder="1"/>
    <xf numFmtId="1" fontId="14" fillId="5" borderId="6" xfId="0" applyNumberFormat="1" applyFont="1" applyFill="1" applyBorder="1"/>
    <xf numFmtId="165" fontId="15" fillId="5" borderId="6" xfId="0" applyNumberFormat="1" applyFont="1" applyFill="1" applyBorder="1"/>
    <xf numFmtId="0" fontId="23" fillId="0" borderId="6" xfId="0" applyFont="1" applyBorder="1"/>
    <xf numFmtId="0" fontId="2" fillId="0" borderId="23" xfId="0" applyFont="1" applyBorder="1"/>
    <xf numFmtId="165" fontId="15" fillId="0" borderId="21" xfId="0" applyNumberFormat="1" applyFont="1" applyBorder="1"/>
    <xf numFmtId="0" fontId="0" fillId="0" borderId="16" xfId="0" applyBorder="1"/>
    <xf numFmtId="1" fontId="14" fillId="0" borderId="6" xfId="0" applyNumberFormat="1" applyFont="1" applyBorder="1"/>
    <xf numFmtId="165" fontId="15" fillId="0" borderId="6" xfId="0" applyNumberFormat="1" applyFont="1" applyBorder="1"/>
    <xf numFmtId="0" fontId="23" fillId="0" borderId="23" xfId="0" applyFont="1" applyBorder="1"/>
    <xf numFmtId="0" fontId="0" fillId="0" borderId="21" xfId="0" applyBorder="1"/>
    <xf numFmtId="0" fontId="14" fillId="0" borderId="23" xfId="0" applyFont="1" applyBorder="1"/>
    <xf numFmtId="1" fontId="14" fillId="0" borderId="23" xfId="0" applyNumberFormat="1" applyFont="1" applyBorder="1"/>
    <xf numFmtId="165" fontId="15" fillId="0" borderId="23" xfId="0" applyNumberFormat="1" applyFont="1" applyBorder="1"/>
    <xf numFmtId="0" fontId="0" fillId="5" borderId="23" xfId="0" applyFill="1" applyBorder="1"/>
    <xf numFmtId="0" fontId="23" fillId="5" borderId="23" xfId="0" applyFont="1" applyFill="1" applyBorder="1"/>
    <xf numFmtId="165" fontId="15" fillId="5" borderId="21" xfId="0" applyNumberFormat="1" applyFont="1" applyFill="1" applyBorder="1"/>
    <xf numFmtId="0" fontId="0" fillId="5" borderId="21" xfId="0" applyFill="1" applyBorder="1"/>
    <xf numFmtId="0" fontId="14" fillId="5" borderId="23" xfId="0" applyFont="1" applyFill="1" applyBorder="1"/>
    <xf numFmtId="1" fontId="14" fillId="5" borderId="23" xfId="0" applyNumberFormat="1" applyFont="1" applyFill="1" applyBorder="1"/>
    <xf numFmtId="165" fontId="15" fillId="5" borderId="23" xfId="0" applyNumberFormat="1" applyFont="1" applyFill="1" applyBorder="1"/>
    <xf numFmtId="0" fontId="14" fillId="6" borderId="6" xfId="0" applyFont="1" applyFill="1" applyBorder="1"/>
    <xf numFmtId="165" fontId="15" fillId="0" borderId="10" xfId="0" applyNumberFormat="1" applyFont="1" applyBorder="1"/>
    <xf numFmtId="165" fontId="15" fillId="0" borderId="13" xfId="0" applyNumberFormat="1" applyFont="1" applyBorder="1"/>
    <xf numFmtId="4" fontId="15" fillId="0" borderId="10" xfId="0" applyNumberFormat="1" applyFont="1" applyBorder="1"/>
    <xf numFmtId="4" fontId="15" fillId="0" borderId="13" xfId="0" applyNumberFormat="1" applyFont="1" applyBorder="1"/>
    <xf numFmtId="165" fontId="15" fillId="0" borderId="23" xfId="0" applyNumberFormat="1" applyFont="1" applyBorder="1" applyAlignment="1">
      <alignment horizontal="right"/>
    </xf>
    <xf numFmtId="0" fontId="22" fillId="0" borderId="18" xfId="0" applyFont="1" applyBorder="1"/>
    <xf numFmtId="0" fontId="8" fillId="0" borderId="18" xfId="0" applyFont="1" applyBorder="1"/>
    <xf numFmtId="165" fontId="1" fillId="0" borderId="18" xfId="0" applyNumberFormat="1" applyFont="1" applyBorder="1"/>
    <xf numFmtId="0" fontId="1" fillId="0" borderId="0" xfId="0" applyFont="1" applyAlignment="1">
      <alignment horizontal="left"/>
    </xf>
    <xf numFmtId="0" fontId="23" fillId="0" borderId="18" xfId="0" applyFont="1" applyBorder="1"/>
    <xf numFmtId="3" fontId="31" fillId="0" borderId="18" xfId="0" applyNumberFormat="1" applyFont="1" applyBorder="1"/>
    <xf numFmtId="1" fontId="14" fillId="0" borderId="11" xfId="0" applyNumberFormat="1" applyFont="1" applyBorder="1"/>
    <xf numFmtId="165" fontId="14" fillId="0" borderId="10" xfId="0" applyNumberFormat="1" applyFont="1" applyBorder="1" applyAlignment="1">
      <alignment horizontal="left" wrapText="1"/>
    </xf>
    <xf numFmtId="1" fontId="14" fillId="0" borderId="18" xfId="0" applyNumberFormat="1" applyFont="1" applyBorder="1"/>
    <xf numFmtId="165" fontId="14" fillId="0" borderId="18" xfId="0" applyNumberFormat="1" applyFont="1" applyBorder="1" applyAlignment="1">
      <alignment horizontal="left" wrapText="1"/>
    </xf>
    <xf numFmtId="165" fontId="14" fillId="0" borderId="16" xfId="0" applyNumberFormat="1" applyFont="1" applyBorder="1" applyAlignment="1">
      <alignment horizontal="left" wrapText="1"/>
    </xf>
    <xf numFmtId="0" fontId="1" fillId="0" borderId="16" xfId="0" applyFont="1" applyBorder="1" applyAlignment="1">
      <alignment horizontal="left" wrapText="1"/>
    </xf>
    <xf numFmtId="1" fontId="14" fillId="0" borderId="16" xfId="0" applyNumberFormat="1" applyFont="1" applyBorder="1"/>
    <xf numFmtId="165" fontId="14" fillId="0" borderId="13" xfId="0" applyNumberFormat="1" applyFont="1" applyBorder="1" applyAlignment="1">
      <alignment horizontal="left" wrapText="1"/>
    </xf>
    <xf numFmtId="0" fontId="15" fillId="0" borderId="10" xfId="0" applyFont="1" applyBorder="1" applyAlignment="1">
      <alignment vertical="center" textRotation="90"/>
    </xf>
    <xf numFmtId="0" fontId="15" fillId="0" borderId="13" xfId="0" applyFont="1" applyBorder="1" applyAlignment="1">
      <alignment vertical="center" textRotation="90"/>
    </xf>
    <xf numFmtId="0" fontId="15" fillId="0" borderId="13" xfId="0" applyFont="1" applyBorder="1" applyAlignment="1">
      <alignment wrapText="1"/>
    </xf>
    <xf numFmtId="0" fontId="20" fillId="0" borderId="10" xfId="0" applyFont="1" applyBorder="1" applyAlignment="1">
      <alignment vertical="center" textRotation="90"/>
    </xf>
    <xf numFmtId="0" fontId="15" fillId="0" borderId="47" xfId="0" applyFont="1" applyBorder="1" applyAlignment="1">
      <alignment vertical="center" textRotation="90"/>
    </xf>
    <xf numFmtId="0" fontId="8" fillId="0" borderId="47" xfId="0" applyFont="1" applyBorder="1"/>
    <xf numFmtId="0" fontId="8" fillId="0" borderId="46" xfId="0" applyFont="1" applyBorder="1"/>
    <xf numFmtId="1" fontId="14" fillId="0" borderId="10" xfId="0" applyNumberFormat="1" applyFont="1" applyBorder="1"/>
    <xf numFmtId="3" fontId="14" fillId="0" borderId="13" xfId="0" applyNumberFormat="1" applyFont="1" applyBorder="1"/>
    <xf numFmtId="165" fontId="14" fillId="0" borderId="13" xfId="0" applyNumberFormat="1" applyFont="1" applyBorder="1"/>
    <xf numFmtId="3" fontId="14" fillId="0" borderId="0" xfId="0" applyNumberFormat="1" applyFont="1"/>
    <xf numFmtId="0" fontId="8" fillId="0" borderId="55" xfId="0" applyFont="1" applyBorder="1"/>
    <xf numFmtId="165" fontId="14" fillId="0" borderId="56" xfId="0" applyNumberFormat="1" applyFont="1" applyBorder="1"/>
    <xf numFmtId="0" fontId="8" fillId="0" borderId="57" xfId="0" applyFont="1" applyBorder="1"/>
    <xf numFmtId="0" fontId="8" fillId="0" borderId="58" xfId="0" applyFont="1" applyBorder="1"/>
    <xf numFmtId="3" fontId="14" fillId="0" borderId="56" xfId="0" applyNumberFormat="1" applyFont="1" applyBorder="1"/>
    <xf numFmtId="0" fontId="8" fillId="0" borderId="59" xfId="0" applyFont="1" applyBorder="1"/>
    <xf numFmtId="3" fontId="14" fillId="0" borderId="16" xfId="0" applyNumberFormat="1" applyFont="1" applyBorder="1"/>
    <xf numFmtId="165" fontId="14" fillId="0" borderId="60" xfId="0" applyNumberFormat="1" applyFont="1" applyBorder="1"/>
    <xf numFmtId="165" fontId="14" fillId="0" borderId="61" xfId="0" applyNumberFormat="1" applyFont="1" applyBorder="1"/>
    <xf numFmtId="0" fontId="8" fillId="0" borderId="62" xfId="0" applyFont="1" applyBorder="1"/>
    <xf numFmtId="0" fontId="8" fillId="0" borderId="63" xfId="0" applyFont="1" applyBorder="1"/>
    <xf numFmtId="165" fontId="14" fillId="0" borderId="0" xfId="0" applyNumberFormat="1" applyFont="1"/>
    <xf numFmtId="165" fontId="14" fillId="0" borderId="64" xfId="0" applyNumberFormat="1" applyFont="1" applyBorder="1"/>
    <xf numFmtId="0" fontId="8" fillId="0" borderId="65" xfId="0" applyFont="1" applyBorder="1"/>
    <xf numFmtId="0" fontId="8" fillId="0" borderId="66" xfId="0" applyFont="1" applyBorder="1"/>
    <xf numFmtId="3" fontId="14" fillId="0" borderId="6" xfId="0" applyNumberFormat="1" applyFont="1" applyBorder="1"/>
    <xf numFmtId="165" fontId="14" fillId="0" borderId="51" xfId="0" applyNumberFormat="1" applyFont="1" applyBorder="1"/>
    <xf numFmtId="0" fontId="8" fillId="0" borderId="52" xfId="0" applyFont="1" applyBorder="1"/>
    <xf numFmtId="0" fontId="8" fillId="0" borderId="53" xfId="0" applyFont="1" applyBorder="1"/>
    <xf numFmtId="0" fontId="8" fillId="0" borderId="54" xfId="0" applyFont="1" applyBorder="1"/>
    <xf numFmtId="165" fontId="1" fillId="5" borderId="18" xfId="0" applyNumberFormat="1" applyFont="1" applyFill="1" applyBorder="1"/>
    <xf numFmtId="166" fontId="14" fillId="0" borderId="13" xfId="0" applyNumberFormat="1" applyFont="1" applyBorder="1"/>
    <xf numFmtId="10" fontId="14" fillId="0" borderId="13" xfId="0" applyNumberFormat="1" applyFont="1" applyBorder="1"/>
    <xf numFmtId="0" fontId="0" fillId="0" borderId="13" xfId="0" applyBorder="1"/>
    <xf numFmtId="167" fontId="20" fillId="0" borderId="0" xfId="0" applyNumberFormat="1" applyFont="1"/>
    <xf numFmtId="168" fontId="20" fillId="0" borderId="0" xfId="0" applyNumberFormat="1" applyFont="1"/>
    <xf numFmtId="0" fontId="14" fillId="0" borderId="10" xfId="0" quotePrefix="1" applyFont="1" applyBorder="1" applyAlignment="1">
      <alignment horizontal="left"/>
    </xf>
    <xf numFmtId="0" fontId="14" fillId="0" borderId="10" xfId="0" applyFont="1" applyBorder="1" applyAlignment="1">
      <alignment horizontal="left"/>
    </xf>
    <xf numFmtId="0" fontId="14" fillId="0" borderId="13" xfId="0" quotePrefix="1" applyFont="1" applyBorder="1" applyAlignment="1">
      <alignment horizontal="left"/>
    </xf>
    <xf numFmtId="0" fontId="14" fillId="0" borderId="13" xfId="0" applyFont="1" applyBorder="1" applyAlignment="1">
      <alignment horizontal="left"/>
    </xf>
    <xf numFmtId="0" fontId="14" fillId="0" borderId="16" xfId="0" quotePrefix="1" applyFont="1" applyBorder="1" applyAlignment="1">
      <alignment horizontal="left"/>
    </xf>
    <xf numFmtId="0" fontId="14" fillId="0" borderId="10" xfId="0" quotePrefix="1" applyFont="1" applyBorder="1"/>
    <xf numFmtId="0" fontId="14" fillId="0" borderId="13" xfId="0" quotePrefix="1" applyFont="1" applyBorder="1"/>
    <xf numFmtId="0" fontId="14" fillId="0" borderId="0" xfId="0" applyFont="1" applyAlignment="1">
      <alignment horizontal="left"/>
    </xf>
    <xf numFmtId="0" fontId="14" fillId="0" borderId="6" xfId="0" applyFont="1" applyBorder="1" applyAlignment="1">
      <alignment horizontal="left"/>
    </xf>
    <xf numFmtId="0" fontId="14" fillId="0" borderId="11" xfId="0" applyFont="1" applyBorder="1" applyAlignment="1">
      <alignment horizontal="left"/>
    </xf>
    <xf numFmtId="0" fontId="14" fillId="0" borderId="16" xfId="0" quotePrefix="1" applyFont="1" applyBorder="1"/>
    <xf numFmtId="10" fontId="14" fillId="0" borderId="16" xfId="0" applyNumberFormat="1" applyFont="1" applyBorder="1"/>
    <xf numFmtId="165" fontId="14" fillId="0" borderId="52" xfId="0" applyNumberFormat="1" applyFont="1" applyBorder="1"/>
    <xf numFmtId="165" fontId="20" fillId="0" borderId="16" xfId="0" applyNumberFormat="1" applyFont="1" applyBorder="1"/>
    <xf numFmtId="165" fontId="20" fillId="0" borderId="6" xfId="0" applyNumberFormat="1" applyFont="1" applyBorder="1"/>
    <xf numFmtId="165" fontId="20" fillId="0" borderId="11" xfId="0" applyNumberFormat="1" applyFont="1" applyBorder="1"/>
    <xf numFmtId="165" fontId="20" fillId="0" borderId="10" xfId="0" applyNumberFormat="1" applyFont="1" applyBorder="1"/>
    <xf numFmtId="165" fontId="20" fillId="0" borderId="18" xfId="0" applyNumberFormat="1" applyFont="1" applyBorder="1"/>
    <xf numFmtId="165" fontId="20" fillId="0" borderId="21" xfId="0" applyNumberFormat="1" applyFont="1" applyBorder="1"/>
    <xf numFmtId="165" fontId="14" fillId="0" borderId="69" xfId="0" applyNumberFormat="1" applyFont="1" applyBorder="1"/>
    <xf numFmtId="0" fontId="8" fillId="0" borderId="70" xfId="0" applyFont="1" applyBorder="1"/>
    <xf numFmtId="0" fontId="15" fillId="0" borderId="51" xfId="0" applyFont="1" applyBorder="1"/>
    <xf numFmtId="165" fontId="14" fillId="0" borderId="57" xfId="0" applyNumberFormat="1" applyFont="1" applyBorder="1"/>
    <xf numFmtId="165" fontId="15" fillId="0" borderId="56" xfId="0" applyNumberFormat="1" applyFont="1" applyBorder="1"/>
    <xf numFmtId="165" fontId="17" fillId="0" borderId="13" xfId="0" applyNumberFormat="1" applyFont="1" applyBorder="1" applyAlignment="1">
      <alignment horizontal="center" vertical="top"/>
    </xf>
    <xf numFmtId="165" fontId="17" fillId="0" borderId="0" xfId="0" applyNumberFormat="1" applyFont="1" applyAlignment="1">
      <alignment horizontal="center" vertical="top"/>
    </xf>
    <xf numFmtId="165" fontId="15" fillId="0" borderId="0" xfId="0" applyNumberFormat="1" applyFont="1" applyAlignment="1">
      <alignment horizontal="center" vertical="top"/>
    </xf>
    <xf numFmtId="165" fontId="15" fillId="0" borderId="13" xfId="0" applyNumberFormat="1" applyFont="1" applyBorder="1" applyAlignment="1">
      <alignment horizontal="center" vertical="top"/>
    </xf>
    <xf numFmtId="165" fontId="15" fillId="0" borderId="0" xfId="0" applyNumberFormat="1" applyFont="1" applyAlignment="1">
      <alignment horizontal="left" vertical="top"/>
    </xf>
    <xf numFmtId="165" fontId="20" fillId="0" borderId="0" xfId="0" applyNumberFormat="1" applyFont="1" applyAlignment="1">
      <alignment horizontal="center"/>
    </xf>
    <xf numFmtId="165" fontId="15" fillId="0" borderId="11" xfId="0" applyNumberFormat="1" applyFont="1" applyBorder="1" applyAlignment="1">
      <alignment horizontal="left" vertical="top"/>
    </xf>
    <xf numFmtId="0" fontId="1" fillId="0" borderId="13" xfId="0" applyFont="1" applyBorder="1"/>
    <xf numFmtId="10" fontId="37" fillId="0" borderId="18" xfId="0" applyNumberFormat="1" applyFont="1" applyBorder="1" applyAlignment="1">
      <alignment horizontal="center"/>
    </xf>
    <xf numFmtId="9" fontId="14" fillId="7" borderId="0" xfId="0" applyNumberFormat="1" applyFont="1" applyFill="1" applyAlignment="1">
      <alignment horizontal="right"/>
    </xf>
    <xf numFmtId="9" fontId="14" fillId="8" borderId="0" xfId="0" applyNumberFormat="1" applyFont="1" applyFill="1"/>
    <xf numFmtId="9" fontId="14" fillId="9" borderId="0" xfId="0" applyNumberFormat="1" applyFont="1" applyFill="1" applyAlignment="1">
      <alignment horizontal="left"/>
    </xf>
    <xf numFmtId="0" fontId="1" fillId="0" borderId="16" xfId="0" applyFont="1" applyBorder="1"/>
    <xf numFmtId="4" fontId="14" fillId="0" borderId="6" xfId="0" applyNumberFormat="1" applyFont="1" applyBorder="1" applyAlignment="1">
      <alignment horizontal="right"/>
    </xf>
    <xf numFmtId="4" fontId="14" fillId="0" borderId="19" xfId="0" applyNumberFormat="1" applyFont="1" applyBorder="1" applyAlignment="1">
      <alignment horizontal="right"/>
    </xf>
    <xf numFmtId="10" fontId="14" fillId="0" borderId="18" xfId="0" applyNumberFormat="1" applyFont="1" applyBorder="1"/>
    <xf numFmtId="165" fontId="14" fillId="0" borderId="19" xfId="0" applyNumberFormat="1" applyFont="1" applyBorder="1" applyAlignment="1">
      <alignment horizontal="right"/>
    </xf>
    <xf numFmtId="165" fontId="14" fillId="0" borderId="6" xfId="0" applyNumberFormat="1" applyFont="1" applyBorder="1" applyAlignment="1">
      <alignment horizontal="right"/>
    </xf>
    <xf numFmtId="165" fontId="14" fillId="8" borderId="0" xfId="0" applyNumberFormat="1" applyFont="1" applyFill="1"/>
    <xf numFmtId="165" fontId="14" fillId="9" borderId="0" xfId="0" applyNumberFormat="1" applyFont="1" applyFill="1" applyAlignment="1">
      <alignment horizontal="left"/>
    </xf>
    <xf numFmtId="4" fontId="14" fillId="0" borderId="18" xfId="0" applyNumberFormat="1" applyFont="1" applyBorder="1"/>
    <xf numFmtId="4" fontId="20" fillId="0" borderId="6" xfId="0" applyNumberFormat="1" applyFont="1" applyBorder="1"/>
    <xf numFmtId="4" fontId="14" fillId="0" borderId="6" xfId="0" applyNumberFormat="1" applyFont="1" applyBorder="1"/>
    <xf numFmtId="4" fontId="20" fillId="0" borderId="18" xfId="0" applyNumberFormat="1" applyFont="1" applyBorder="1"/>
    <xf numFmtId="2" fontId="37" fillId="0" borderId="18" xfId="0" applyNumberFormat="1" applyFont="1" applyBorder="1" applyAlignment="1">
      <alignment horizontal="center"/>
    </xf>
    <xf numFmtId="165" fontId="14" fillId="7" borderId="0" xfId="0" applyNumberFormat="1" applyFont="1" applyFill="1" applyAlignment="1">
      <alignment horizontal="right"/>
    </xf>
    <xf numFmtId="4" fontId="37" fillId="0" borderId="18" xfId="0" applyNumberFormat="1" applyFont="1" applyBorder="1" applyAlignment="1">
      <alignment horizontal="center"/>
    </xf>
    <xf numFmtId="0" fontId="1" fillId="0" borderId="18" xfId="0" applyFont="1" applyBorder="1" applyAlignment="1">
      <alignment horizontal="center"/>
    </xf>
  </cellXfs>
  <cellStyles count="1">
    <cellStyle name="Normal" xfId="0" builtinId="0"/>
  </cellStyles>
  <dxfs count="38">
    <dxf>
      <font>
        <color rgb="FFFFFFFF"/>
      </font>
      <fill>
        <patternFill patternType="none"/>
      </fill>
    </dxf>
    <dxf>
      <font>
        <color rgb="FFFFFFFF"/>
      </font>
      <fill>
        <patternFill patternType="none"/>
      </fill>
    </dxf>
    <dxf>
      <font>
        <color rgb="FF6AA84F"/>
      </font>
      <fill>
        <patternFill patternType="none"/>
      </fill>
    </dxf>
    <dxf>
      <font>
        <color rgb="FFCC0000"/>
      </font>
      <fill>
        <patternFill patternType="none"/>
      </fill>
    </dxf>
    <dxf>
      <font>
        <color rgb="FF6AA84F"/>
      </font>
      <fill>
        <patternFill patternType="none"/>
      </fill>
    </dxf>
    <dxf>
      <font>
        <color rgb="FFCC0000"/>
      </font>
      <fill>
        <patternFill patternType="none"/>
      </fill>
    </dxf>
    <dxf>
      <font>
        <color rgb="FF6AA84F"/>
      </font>
      <fill>
        <patternFill patternType="none"/>
      </fill>
    </dxf>
    <dxf>
      <font>
        <color rgb="FFCC0000"/>
      </font>
      <fill>
        <patternFill patternType="none"/>
      </fill>
    </dxf>
    <dxf>
      <font>
        <color rgb="FF6AA84F"/>
      </font>
      <fill>
        <patternFill patternType="none"/>
      </fill>
    </dxf>
    <dxf>
      <font>
        <color rgb="FFCC0000"/>
      </font>
      <fill>
        <patternFill patternType="none"/>
      </fill>
    </dxf>
    <dxf>
      <font>
        <color rgb="FF6AA84F"/>
      </font>
      <fill>
        <patternFill patternType="none"/>
      </fill>
    </dxf>
    <dxf>
      <font>
        <color rgb="FFCC0000"/>
      </font>
      <fill>
        <patternFill patternType="none"/>
      </fill>
    </dxf>
    <dxf>
      <font>
        <color rgb="FFCC0000"/>
      </font>
      <fill>
        <patternFill patternType="none"/>
      </fill>
    </dxf>
    <dxf>
      <font>
        <color rgb="FF6AA84F"/>
      </font>
      <fill>
        <patternFill patternType="none"/>
      </fill>
    </dxf>
    <dxf>
      <font>
        <color rgb="FFCC0000"/>
      </font>
      <fill>
        <patternFill patternType="none"/>
      </fill>
    </dxf>
    <dxf>
      <font>
        <color rgb="FFCC0000"/>
      </font>
      <fill>
        <patternFill patternType="none"/>
      </fill>
    </dxf>
    <dxf>
      <fill>
        <patternFill patternType="solid">
          <fgColor rgb="FFB7E1CD"/>
          <bgColor rgb="FFB7E1CD"/>
        </patternFill>
      </fill>
    </dxf>
    <dxf>
      <font>
        <color rgb="FF93C47D"/>
      </font>
      <fill>
        <patternFill patternType="solid">
          <fgColor rgb="FFFFFFFF"/>
          <bgColor rgb="FFFFFFFF"/>
        </patternFill>
      </fill>
    </dxf>
    <dxf>
      <font>
        <color rgb="FFE06666"/>
      </font>
      <fill>
        <patternFill patternType="solid">
          <fgColor rgb="FFFFFFFF"/>
          <bgColor rgb="FFFFFFFF"/>
        </patternFill>
      </fill>
    </dxf>
    <dxf>
      <font>
        <color rgb="FFE06666"/>
      </font>
      <fill>
        <patternFill patternType="none"/>
      </fill>
    </dxf>
    <dxf>
      <font>
        <color rgb="FF93C47D"/>
      </font>
      <fill>
        <patternFill patternType="none"/>
      </fill>
    </dxf>
    <dxf>
      <font>
        <color rgb="FFE06666"/>
      </font>
      <fill>
        <patternFill patternType="solid">
          <fgColor rgb="FFFFFFFF"/>
          <bgColor rgb="FFFFFFFF"/>
        </patternFill>
      </fill>
    </dxf>
    <dxf>
      <font>
        <color rgb="FF93C47D"/>
      </font>
      <fill>
        <patternFill patternType="solid">
          <fgColor rgb="FFFFFFFF"/>
          <bgColor rgb="FFFFFFFF"/>
        </patternFill>
      </fill>
    </dxf>
    <dxf>
      <font>
        <color rgb="FFE06666"/>
      </font>
      <fill>
        <patternFill patternType="solid">
          <fgColor rgb="FFFFFFFF"/>
          <bgColor rgb="FFFFFFFF"/>
        </patternFill>
      </fill>
    </dxf>
    <dxf>
      <font>
        <color rgb="FF93C47D"/>
      </font>
      <fill>
        <patternFill patternType="solid">
          <fgColor rgb="FFFFFFFF"/>
          <bgColor rgb="FFFFFFFF"/>
        </patternFill>
      </fill>
    </dxf>
    <dxf>
      <font>
        <color rgb="FF93C47D"/>
      </font>
      <fill>
        <patternFill patternType="solid">
          <fgColor rgb="FFFFFFFF"/>
          <bgColor rgb="FFFFFFFF"/>
        </patternFill>
      </fill>
    </dxf>
    <dxf>
      <font>
        <color rgb="FFE06666"/>
      </font>
      <fill>
        <patternFill patternType="solid">
          <fgColor rgb="FFFFFFFF"/>
          <bgColor rgb="FFFFFFFF"/>
        </patternFill>
      </fill>
    </dxf>
    <dxf>
      <font>
        <color rgb="FF93C47D"/>
      </font>
      <fill>
        <patternFill patternType="solid">
          <fgColor rgb="FFFFFFFF"/>
          <bgColor rgb="FFFFFFFF"/>
        </patternFill>
      </fill>
    </dxf>
    <dxf>
      <font>
        <color rgb="FFE06666"/>
      </font>
      <fill>
        <patternFill patternType="solid">
          <fgColor rgb="FFFFFFFF"/>
          <bgColor rgb="FFFFFFFF"/>
        </patternFill>
      </fill>
    </dxf>
    <dxf>
      <font>
        <color rgb="FF93C47D"/>
      </font>
      <fill>
        <patternFill patternType="solid">
          <fgColor rgb="FFFFFFFF"/>
          <bgColor rgb="FFFFFFFF"/>
        </patternFill>
      </fill>
    </dxf>
    <dxf>
      <font>
        <color rgb="FFE06666"/>
      </font>
      <fill>
        <patternFill patternType="solid">
          <fgColor rgb="FFFFFFFF"/>
          <bgColor rgb="FFFFFFFF"/>
        </patternFill>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EFEFEF"/>
      </font>
      <fill>
        <patternFill patternType="solid">
          <fgColor rgb="FFEFEFEF"/>
          <bgColor rgb="FFEFEFEF"/>
        </patternFill>
      </fill>
    </dxf>
    <dxf>
      <font>
        <color rgb="FFFFFFFF"/>
      </font>
      <fill>
        <patternFill patternType="none"/>
      </fill>
    </dxf>
    <dxf>
      <font>
        <color rgb="FFFFFFFF"/>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49</xdr:col>
      <xdr:colOff>200025</xdr:colOff>
      <xdr:row>8</xdr:row>
      <xdr:rowOff>28575</xdr:rowOff>
    </xdr:from>
    <xdr:ext cx="4676775" cy="600075"/>
    <xdr:pic>
      <xdr:nvPicPr>
        <xdr:cNvPr id="2" name="image1.jp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66675</xdr:colOff>
      <xdr:row>30</xdr:row>
      <xdr:rowOff>133350</xdr:rowOff>
    </xdr:from>
    <xdr:ext cx="3562350" cy="457200"/>
    <xdr:pic>
      <xdr:nvPicPr>
        <xdr:cNvPr id="3" name="image1.jpg" title="Image">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57</xdr:col>
      <xdr:colOff>47625</xdr:colOff>
      <xdr:row>668</xdr:row>
      <xdr:rowOff>152400</xdr:rowOff>
    </xdr:from>
    <xdr:ext cx="2533650" cy="4514850"/>
    <xdr:pic>
      <xdr:nvPicPr>
        <xdr:cNvPr id="2" name="image2.png" title="Image">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2:BS79"/>
  <sheetViews>
    <sheetView showGridLines="0" tabSelected="1" topLeftCell="A52" workbookViewId="0">
      <selection activeCell="A52" sqref="A1:XFD1048576"/>
    </sheetView>
  </sheetViews>
  <sheetFormatPr defaultColWidth="3.5546875" defaultRowHeight="13.5" customHeight="1" x14ac:dyDescent="0.25"/>
  <sheetData>
    <row r="2" spans="2:70" ht="13.5" customHeight="1" x14ac:dyDescent="0.25">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K2" s="2"/>
      <c r="AL2" s="3"/>
      <c r="AM2" s="3"/>
      <c r="AN2" s="3"/>
      <c r="AO2" s="3"/>
      <c r="AP2" s="3"/>
      <c r="AQ2" s="3"/>
      <c r="AR2" s="3"/>
      <c r="AS2" s="3"/>
      <c r="AT2" s="3"/>
      <c r="AU2" s="4"/>
      <c r="AV2" s="3"/>
      <c r="AW2" s="3"/>
      <c r="AX2" s="3"/>
      <c r="AY2" s="3"/>
      <c r="AZ2" s="3"/>
      <c r="BA2" s="3"/>
      <c r="BB2" s="3"/>
      <c r="BC2" s="3"/>
      <c r="BD2" s="3"/>
      <c r="BE2" s="3"/>
      <c r="BF2" s="3"/>
      <c r="BG2" s="3"/>
      <c r="BH2" s="3"/>
      <c r="BI2" s="3"/>
      <c r="BJ2" s="3"/>
      <c r="BK2" s="3"/>
      <c r="BL2" s="3"/>
      <c r="BM2" s="3"/>
      <c r="BN2" s="3"/>
      <c r="BO2" s="3"/>
      <c r="BP2" s="3"/>
      <c r="BQ2" s="3"/>
      <c r="BR2" s="5"/>
    </row>
    <row r="3" spans="2:70" ht="13.5" customHeight="1" x14ac:dyDescent="0.95">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K3" s="6"/>
      <c r="AL3" s="7"/>
      <c r="AM3" s="8"/>
      <c r="AN3" s="8"/>
      <c r="AO3" s="8"/>
      <c r="AP3" s="8"/>
      <c r="AQ3" s="8"/>
      <c r="AR3" s="8"/>
      <c r="AS3" s="8"/>
      <c r="AT3" s="8"/>
      <c r="AU3" s="8"/>
      <c r="AV3" s="8"/>
      <c r="AW3" s="8"/>
      <c r="AX3" s="8"/>
      <c r="AY3" s="8"/>
      <c r="AZ3" s="8"/>
      <c r="BA3" s="8"/>
      <c r="BB3" s="8"/>
      <c r="BC3" s="8"/>
      <c r="BR3" s="9"/>
    </row>
    <row r="4" spans="2:70" ht="13.5" customHeight="1" x14ac:dyDescent="0.95">
      <c r="AK4" s="6"/>
      <c r="AL4" s="7"/>
      <c r="AM4" s="8"/>
      <c r="AN4" s="8"/>
      <c r="AO4" s="8"/>
      <c r="AP4" s="8"/>
      <c r="AQ4" s="8"/>
      <c r="AR4" s="8"/>
      <c r="AS4" s="8"/>
      <c r="AT4" s="8"/>
      <c r="AU4" s="8"/>
      <c r="AV4" s="8"/>
      <c r="AW4" s="8"/>
      <c r="AX4" s="8"/>
      <c r="AY4" s="8"/>
      <c r="AZ4" s="8"/>
      <c r="BA4" s="8"/>
      <c r="BB4" s="8"/>
      <c r="BC4" s="8"/>
      <c r="BR4" s="9"/>
    </row>
    <row r="5" spans="2:70" ht="13.5" customHeight="1" x14ac:dyDescent="1.2">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K5" s="504" t="s">
        <v>0</v>
      </c>
      <c r="AL5" s="505"/>
      <c r="AM5" s="505"/>
      <c r="AN5" s="505"/>
      <c r="AO5" s="505"/>
      <c r="AP5" s="505"/>
      <c r="AQ5" s="505"/>
      <c r="AR5" s="505"/>
      <c r="AS5" s="505"/>
      <c r="AT5" s="505"/>
      <c r="AU5" s="505"/>
      <c r="AV5" s="505"/>
      <c r="AW5" s="505"/>
      <c r="AX5" s="505"/>
      <c r="AY5" s="505"/>
      <c r="AZ5" s="505"/>
      <c r="BA5" s="505"/>
      <c r="BB5" s="505"/>
      <c r="BC5" s="505"/>
      <c r="BD5" s="505"/>
      <c r="BE5" s="505"/>
      <c r="BF5" s="505"/>
      <c r="BG5" s="505"/>
      <c r="BH5" s="505"/>
      <c r="BI5" s="505"/>
      <c r="BJ5" s="505"/>
      <c r="BK5" s="505"/>
      <c r="BL5" s="505"/>
      <c r="BM5" s="505"/>
      <c r="BN5" s="505"/>
      <c r="BO5" s="505"/>
      <c r="BP5" s="505"/>
      <c r="BQ5" s="505"/>
      <c r="BR5" s="11"/>
    </row>
    <row r="6" spans="2:70" ht="13.5" customHeight="1" x14ac:dyDescent="1.2">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K6" s="506"/>
      <c r="AL6" s="505"/>
      <c r="AM6" s="505"/>
      <c r="AN6" s="505"/>
      <c r="AO6" s="505"/>
      <c r="AP6" s="505"/>
      <c r="AQ6" s="505"/>
      <c r="AR6" s="505"/>
      <c r="AS6" s="505"/>
      <c r="AT6" s="505"/>
      <c r="AU6" s="505"/>
      <c r="AV6" s="505"/>
      <c r="AW6" s="505"/>
      <c r="AX6" s="505"/>
      <c r="AY6" s="505"/>
      <c r="AZ6" s="505"/>
      <c r="BA6" s="505"/>
      <c r="BB6" s="505"/>
      <c r="BC6" s="505"/>
      <c r="BD6" s="505"/>
      <c r="BE6" s="505"/>
      <c r="BF6" s="505"/>
      <c r="BG6" s="505"/>
      <c r="BH6" s="505"/>
      <c r="BI6" s="505"/>
      <c r="BJ6" s="505"/>
      <c r="BK6" s="505"/>
      <c r="BL6" s="505"/>
      <c r="BM6" s="505"/>
      <c r="BN6" s="505"/>
      <c r="BO6" s="505"/>
      <c r="BP6" s="505"/>
      <c r="BQ6" s="505"/>
      <c r="BR6" s="11"/>
    </row>
    <row r="7" spans="2:70" ht="13.5" customHeight="1" x14ac:dyDescent="1.2">
      <c r="B7" s="12"/>
      <c r="C7" s="1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K7" s="506"/>
      <c r="AL7" s="505"/>
      <c r="AM7" s="505"/>
      <c r="AN7" s="505"/>
      <c r="AO7" s="505"/>
      <c r="AP7" s="505"/>
      <c r="AQ7" s="505"/>
      <c r="AR7" s="505"/>
      <c r="AS7" s="505"/>
      <c r="AT7" s="505"/>
      <c r="AU7" s="505"/>
      <c r="AV7" s="505"/>
      <c r="AW7" s="505"/>
      <c r="AX7" s="505"/>
      <c r="AY7" s="505"/>
      <c r="AZ7" s="505"/>
      <c r="BA7" s="505"/>
      <c r="BB7" s="505"/>
      <c r="BC7" s="505"/>
      <c r="BD7" s="505"/>
      <c r="BE7" s="505"/>
      <c r="BF7" s="505"/>
      <c r="BG7" s="505"/>
      <c r="BH7" s="505"/>
      <c r="BI7" s="505"/>
      <c r="BJ7" s="505"/>
      <c r="BK7" s="505"/>
      <c r="BL7" s="505"/>
      <c r="BM7" s="505"/>
      <c r="BN7" s="505"/>
      <c r="BO7" s="505"/>
      <c r="BP7" s="505"/>
      <c r="BQ7" s="505"/>
      <c r="BR7" s="11"/>
    </row>
    <row r="8" spans="2:70" ht="13.5" customHeight="1" x14ac:dyDescent="1.2">
      <c r="B8" s="12"/>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K8" s="506"/>
      <c r="AL8" s="505"/>
      <c r="AM8" s="505"/>
      <c r="AN8" s="505"/>
      <c r="AO8" s="505"/>
      <c r="AP8" s="505"/>
      <c r="AQ8" s="505"/>
      <c r="AR8" s="505"/>
      <c r="AS8" s="505"/>
      <c r="AT8" s="505"/>
      <c r="AU8" s="505"/>
      <c r="AV8" s="505"/>
      <c r="AW8" s="505"/>
      <c r="AX8" s="505"/>
      <c r="AY8" s="505"/>
      <c r="AZ8" s="505"/>
      <c r="BA8" s="505"/>
      <c r="BB8" s="505"/>
      <c r="BC8" s="505"/>
      <c r="BD8" s="505"/>
      <c r="BE8" s="505"/>
      <c r="BF8" s="505"/>
      <c r="BG8" s="505"/>
      <c r="BH8" s="505"/>
      <c r="BI8" s="505"/>
      <c r="BJ8" s="505"/>
      <c r="BK8" s="505"/>
      <c r="BL8" s="505"/>
      <c r="BM8" s="505"/>
      <c r="BN8" s="505"/>
      <c r="BO8" s="505"/>
      <c r="BP8" s="505"/>
      <c r="BQ8" s="505"/>
      <c r="BR8" s="11"/>
    </row>
    <row r="9" spans="2:70" ht="13.5" customHeight="1" x14ac:dyDescent="1.2">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K9" s="13"/>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5"/>
    </row>
    <row r="10" spans="2:70" ht="13.5" customHeight="1" x14ac:dyDescent="0.25">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K10" s="6"/>
      <c r="AU10" s="17"/>
      <c r="AV10" s="17"/>
      <c r="BB10" s="17"/>
      <c r="BD10" s="17"/>
      <c r="BE10" s="17"/>
      <c r="BR10" s="9"/>
    </row>
    <row r="11" spans="2:70" ht="13.5" customHeight="1" x14ac:dyDescent="0.25">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K11" s="6"/>
      <c r="AU11" s="17"/>
      <c r="AV11" s="17"/>
      <c r="BB11" s="17"/>
      <c r="BD11" s="17"/>
      <c r="BE11" s="17"/>
      <c r="BR11" s="9"/>
    </row>
    <row r="12" spans="2:70" ht="13.5" customHeight="1" x14ac:dyDescent="0.25">
      <c r="B12" s="18"/>
      <c r="C12" s="507" t="s">
        <v>1</v>
      </c>
      <c r="D12" s="505"/>
      <c r="E12" s="505"/>
      <c r="F12" s="505"/>
      <c r="G12" s="505"/>
      <c r="H12" s="505"/>
      <c r="I12" s="505"/>
      <c r="J12" s="505"/>
      <c r="K12" s="505"/>
      <c r="L12" s="505"/>
      <c r="M12" s="505"/>
      <c r="N12" s="505"/>
      <c r="O12" s="505"/>
      <c r="P12" s="505"/>
      <c r="Q12" s="505"/>
      <c r="R12" s="505"/>
      <c r="S12" s="505"/>
      <c r="T12" s="505"/>
      <c r="U12" s="505"/>
      <c r="V12" s="505"/>
      <c r="W12" s="505"/>
      <c r="X12" s="505"/>
      <c r="Y12" s="505"/>
      <c r="Z12" s="505"/>
      <c r="AA12" s="505"/>
      <c r="AB12" s="505"/>
      <c r="AC12" s="505"/>
      <c r="AD12" s="505"/>
      <c r="AE12" s="505"/>
      <c r="AF12" s="505"/>
      <c r="AG12" s="505"/>
      <c r="AH12" s="505"/>
      <c r="AK12" s="6"/>
      <c r="AU12" s="17"/>
      <c r="AV12" s="17"/>
      <c r="BB12" s="17"/>
      <c r="BD12" s="17"/>
      <c r="BE12" s="17"/>
      <c r="BR12" s="9"/>
    </row>
    <row r="13" spans="2:70" ht="13.5" customHeight="1" x14ac:dyDescent="0.25">
      <c r="B13" s="18"/>
      <c r="C13" s="505"/>
      <c r="D13" s="505"/>
      <c r="E13" s="505"/>
      <c r="F13" s="505"/>
      <c r="G13" s="505"/>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c r="AH13" s="505"/>
      <c r="AK13" s="6"/>
      <c r="AU13" s="17"/>
      <c r="AV13" s="17"/>
      <c r="BB13" s="17"/>
      <c r="BD13" s="17"/>
      <c r="BE13" s="17"/>
      <c r="BR13" s="9"/>
    </row>
    <row r="14" spans="2:70" ht="13.5" customHeight="1" x14ac:dyDescent="0.25">
      <c r="B14" s="18"/>
      <c r="C14" s="505"/>
      <c r="D14" s="505"/>
      <c r="E14" s="505"/>
      <c r="F14" s="505"/>
      <c r="G14" s="505"/>
      <c r="H14" s="505"/>
      <c r="I14" s="505"/>
      <c r="J14" s="505"/>
      <c r="K14" s="505"/>
      <c r="L14" s="505"/>
      <c r="M14" s="505"/>
      <c r="N14" s="505"/>
      <c r="O14" s="505"/>
      <c r="P14" s="505"/>
      <c r="Q14" s="505"/>
      <c r="R14" s="505"/>
      <c r="S14" s="505"/>
      <c r="T14" s="505"/>
      <c r="U14" s="505"/>
      <c r="V14" s="505"/>
      <c r="W14" s="505"/>
      <c r="X14" s="505"/>
      <c r="Y14" s="505"/>
      <c r="Z14" s="505"/>
      <c r="AA14" s="505"/>
      <c r="AB14" s="505"/>
      <c r="AC14" s="505"/>
      <c r="AD14" s="505"/>
      <c r="AE14" s="505"/>
      <c r="AF14" s="505"/>
      <c r="AG14" s="505"/>
      <c r="AH14" s="505"/>
      <c r="AK14" s="6"/>
      <c r="AU14" s="17"/>
      <c r="AV14" s="17"/>
      <c r="BB14" s="17"/>
      <c r="BD14" s="17"/>
      <c r="BE14" s="17"/>
      <c r="BR14" s="9"/>
    </row>
    <row r="15" spans="2:70" ht="13.5" customHeight="1" x14ac:dyDescent="0.25">
      <c r="B15" s="18"/>
      <c r="C15" s="505"/>
      <c r="D15" s="505"/>
      <c r="E15" s="505"/>
      <c r="F15" s="505"/>
      <c r="G15" s="505"/>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K15" s="6"/>
      <c r="AU15" s="17"/>
      <c r="AV15" s="17"/>
      <c r="BB15" s="17"/>
      <c r="BD15" s="17"/>
      <c r="BE15" s="17"/>
      <c r="BR15" s="9"/>
    </row>
    <row r="16" spans="2:70" ht="13.5" customHeight="1" x14ac:dyDescent="1.05">
      <c r="B16" s="19"/>
      <c r="C16" s="508" t="s">
        <v>2</v>
      </c>
      <c r="D16" s="505"/>
      <c r="E16" s="505"/>
      <c r="F16" s="505"/>
      <c r="G16" s="505"/>
      <c r="H16" s="505"/>
      <c r="I16" s="505"/>
      <c r="J16" s="505"/>
      <c r="K16" s="505"/>
      <c r="L16" s="505"/>
      <c r="M16" s="505"/>
      <c r="N16" s="505"/>
      <c r="O16" s="505"/>
      <c r="P16" s="505"/>
      <c r="Q16" s="505"/>
      <c r="R16" s="505"/>
      <c r="S16" s="505"/>
      <c r="T16" s="505"/>
      <c r="U16" s="505"/>
      <c r="V16" s="505"/>
      <c r="W16" s="505"/>
      <c r="X16" s="505"/>
      <c r="Y16" s="505"/>
      <c r="Z16" s="505"/>
      <c r="AA16" s="505"/>
      <c r="AB16" s="505"/>
      <c r="AC16" s="505"/>
      <c r="AD16" s="505"/>
      <c r="AE16" s="505"/>
      <c r="AF16" s="505"/>
      <c r="AG16" s="505"/>
      <c r="AH16" s="505"/>
      <c r="AK16" s="6"/>
      <c r="AL16" s="17" t="s">
        <v>3</v>
      </c>
      <c r="AM16" s="17"/>
      <c r="AN16" s="20"/>
      <c r="AO16" s="20"/>
      <c r="AP16" s="21"/>
      <c r="AQ16" s="22"/>
      <c r="AR16" s="22"/>
      <c r="AS16" s="22"/>
      <c r="AT16" s="22"/>
      <c r="AU16" s="22"/>
      <c r="AV16" s="22"/>
      <c r="AW16" s="22"/>
      <c r="AX16" s="22"/>
      <c r="AY16" s="22"/>
      <c r="AZ16" s="22"/>
      <c r="BA16" s="22"/>
      <c r="BB16" s="22"/>
      <c r="BC16" s="22"/>
      <c r="BK16" s="17" t="s">
        <v>4</v>
      </c>
      <c r="BM16" s="512"/>
      <c r="BN16" s="503"/>
      <c r="BO16" s="503"/>
      <c r="BP16" s="503"/>
      <c r="BQ16" s="503"/>
      <c r="BR16" s="9"/>
    </row>
    <row r="17" spans="2:70" ht="13.5" customHeight="1" x14ac:dyDescent="1.05">
      <c r="B17" s="19"/>
      <c r="C17" s="505"/>
      <c r="D17" s="505"/>
      <c r="E17" s="505"/>
      <c r="F17" s="505"/>
      <c r="G17" s="505"/>
      <c r="H17" s="505"/>
      <c r="I17" s="505"/>
      <c r="J17" s="505"/>
      <c r="K17" s="505"/>
      <c r="L17" s="505"/>
      <c r="M17" s="505"/>
      <c r="N17" s="505"/>
      <c r="O17" s="505"/>
      <c r="P17" s="505"/>
      <c r="Q17" s="505"/>
      <c r="R17" s="505"/>
      <c r="S17" s="505"/>
      <c r="T17" s="505"/>
      <c r="U17" s="505"/>
      <c r="V17" s="505"/>
      <c r="W17" s="505"/>
      <c r="X17" s="505"/>
      <c r="Y17" s="505"/>
      <c r="Z17" s="505"/>
      <c r="AA17" s="505"/>
      <c r="AB17" s="505"/>
      <c r="AC17" s="505"/>
      <c r="AD17" s="505"/>
      <c r="AE17" s="505"/>
      <c r="AF17" s="505"/>
      <c r="AG17" s="505"/>
      <c r="AH17" s="505"/>
      <c r="AK17" s="6"/>
      <c r="AU17" s="17"/>
      <c r="AV17" s="17"/>
      <c r="BB17" s="17"/>
      <c r="BD17" s="17"/>
      <c r="BE17" s="17"/>
      <c r="BR17" s="9"/>
    </row>
    <row r="18" spans="2:70" ht="13.5" customHeight="1" x14ac:dyDescent="1.05">
      <c r="B18" s="19"/>
      <c r="C18" s="505"/>
      <c r="D18" s="505"/>
      <c r="E18" s="505"/>
      <c r="F18" s="505"/>
      <c r="G18" s="505"/>
      <c r="H18" s="505"/>
      <c r="I18" s="505"/>
      <c r="J18" s="505"/>
      <c r="K18" s="505"/>
      <c r="L18" s="505"/>
      <c r="M18" s="505"/>
      <c r="N18" s="505"/>
      <c r="O18" s="505"/>
      <c r="P18" s="505"/>
      <c r="Q18" s="505"/>
      <c r="R18" s="505"/>
      <c r="S18" s="505"/>
      <c r="T18" s="505"/>
      <c r="U18" s="505"/>
      <c r="V18" s="505"/>
      <c r="W18" s="505"/>
      <c r="X18" s="505"/>
      <c r="Y18" s="505"/>
      <c r="Z18" s="505"/>
      <c r="AA18" s="505"/>
      <c r="AB18" s="505"/>
      <c r="AC18" s="505"/>
      <c r="AD18" s="505"/>
      <c r="AE18" s="505"/>
      <c r="AF18" s="505"/>
      <c r="AG18" s="505"/>
      <c r="AH18" s="505"/>
      <c r="AK18" s="24"/>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6"/>
    </row>
    <row r="19" spans="2:70" ht="13.5" customHeight="1" x14ac:dyDescent="1.05">
      <c r="B19" s="19"/>
      <c r="C19" s="505"/>
      <c r="D19" s="505"/>
      <c r="E19" s="505"/>
      <c r="F19" s="505"/>
      <c r="G19" s="505"/>
      <c r="H19" s="505"/>
      <c r="I19" s="505"/>
      <c r="J19" s="505"/>
      <c r="K19" s="505"/>
      <c r="L19" s="505"/>
      <c r="M19" s="505"/>
      <c r="N19" s="505"/>
      <c r="O19" s="505"/>
      <c r="P19" s="505"/>
      <c r="Q19" s="505"/>
      <c r="R19" s="505"/>
      <c r="S19" s="505"/>
      <c r="T19" s="505"/>
      <c r="U19" s="505"/>
      <c r="V19" s="505"/>
      <c r="W19" s="505"/>
      <c r="X19" s="505"/>
      <c r="Y19" s="505"/>
      <c r="Z19" s="505"/>
      <c r="AA19" s="505"/>
      <c r="AB19" s="505"/>
      <c r="AC19" s="505"/>
      <c r="AD19" s="505"/>
      <c r="AE19" s="505"/>
      <c r="AF19" s="505"/>
      <c r="AG19" s="505"/>
      <c r="AH19" s="505"/>
    </row>
    <row r="20" spans="2:70" ht="13.5" customHeight="1" x14ac:dyDescent="1.2">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row>
    <row r="21" spans="2:70" ht="13.5" customHeight="1" x14ac:dyDescent="0.25">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K21" s="27" t="s">
        <v>5</v>
      </c>
    </row>
    <row r="22" spans="2:70" ht="13.5" customHeight="1" x14ac:dyDescent="0.25">
      <c r="AK22" s="27" t="s">
        <v>6</v>
      </c>
    </row>
    <row r="23" spans="2:70" ht="13.5" customHeight="1" x14ac:dyDescent="0.25">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K23" s="27" t="s">
        <v>7</v>
      </c>
      <c r="AL23" s="28"/>
    </row>
    <row r="24" spans="2:70" ht="13.5" customHeight="1" x14ac:dyDescent="0.25">
      <c r="B24" s="1"/>
      <c r="C24" s="509" t="s">
        <v>8</v>
      </c>
      <c r="D24" s="505"/>
      <c r="E24" s="505"/>
      <c r="F24" s="505"/>
      <c r="G24" s="505"/>
      <c r="H24" s="505"/>
      <c r="I24" s="505"/>
      <c r="J24" s="505"/>
      <c r="K24" s="505"/>
      <c r="L24" s="505"/>
      <c r="M24" s="505"/>
      <c r="N24" s="505"/>
      <c r="O24" s="505"/>
      <c r="P24" s="505"/>
      <c r="Q24" s="1"/>
      <c r="R24" s="1"/>
      <c r="S24" s="1"/>
      <c r="T24" s="1"/>
      <c r="U24" s="1"/>
      <c r="V24" s="29"/>
      <c r="W24" s="1"/>
      <c r="X24" s="1"/>
      <c r="Y24" s="1"/>
      <c r="Z24" s="1"/>
      <c r="AA24" s="1"/>
      <c r="AB24" s="1"/>
      <c r="AC24" s="1"/>
      <c r="AD24" s="1"/>
      <c r="AE24" s="1"/>
      <c r="AF24" s="1"/>
      <c r="AG24" s="1"/>
      <c r="AH24" s="1"/>
      <c r="AK24" s="27" t="s">
        <v>9</v>
      </c>
      <c r="AL24" s="28"/>
    </row>
    <row r="25" spans="2:70" ht="13.5" customHeight="1" x14ac:dyDescent="0.25">
      <c r="B25" s="1"/>
      <c r="C25" s="505"/>
      <c r="D25" s="505"/>
      <c r="E25" s="505"/>
      <c r="F25" s="505"/>
      <c r="G25" s="505"/>
      <c r="H25" s="505"/>
      <c r="I25" s="505"/>
      <c r="J25" s="505"/>
      <c r="K25" s="505"/>
      <c r="L25" s="505"/>
      <c r="M25" s="505"/>
      <c r="N25" s="505"/>
      <c r="O25" s="505"/>
      <c r="P25" s="505"/>
      <c r="Q25" s="1"/>
      <c r="R25" s="1"/>
      <c r="S25" s="1"/>
      <c r="T25" s="1"/>
      <c r="U25" s="1"/>
      <c r="V25" s="29"/>
      <c r="W25" s="1"/>
      <c r="X25" s="1"/>
      <c r="Y25" s="1"/>
      <c r="Z25" s="1"/>
      <c r="AA25" s="1"/>
      <c r="AB25" s="1"/>
      <c r="AC25" s="1"/>
      <c r="AD25" s="1"/>
      <c r="AE25" s="1"/>
      <c r="AF25" s="1"/>
      <c r="AG25" s="1"/>
      <c r="AH25" s="1"/>
      <c r="AK25" s="30" t="s">
        <v>10</v>
      </c>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row>
    <row r="26" spans="2:70" ht="13.5" customHeight="1" x14ac:dyDescent="0.25">
      <c r="B26" s="1"/>
      <c r="C26" s="509" t="s">
        <v>11</v>
      </c>
      <c r="D26" s="505"/>
      <c r="E26" s="505"/>
      <c r="F26" s="505"/>
      <c r="G26" s="505"/>
      <c r="H26" s="505"/>
      <c r="I26" s="505"/>
      <c r="J26" s="505"/>
      <c r="K26" s="505"/>
      <c r="L26" s="505"/>
      <c r="M26" s="505"/>
      <c r="N26" s="505"/>
      <c r="O26" s="505"/>
      <c r="P26" s="505"/>
      <c r="Q26" s="505"/>
      <c r="R26" s="505"/>
      <c r="S26" s="505"/>
      <c r="T26" s="510" t="s">
        <v>12</v>
      </c>
      <c r="U26" s="505"/>
      <c r="V26" s="505"/>
      <c r="W26" s="505"/>
      <c r="X26" s="505"/>
      <c r="Y26" s="505"/>
      <c r="Z26" s="505"/>
      <c r="AA26" s="505"/>
      <c r="AB26" s="505"/>
      <c r="AC26" s="505"/>
      <c r="AD26" s="505"/>
      <c r="AE26" s="505"/>
      <c r="AF26" s="505"/>
      <c r="AG26" s="505"/>
      <c r="AH26" s="1"/>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row>
    <row r="27" spans="2:70" ht="13.5" customHeight="1" x14ac:dyDescent="0.25">
      <c r="B27" s="1"/>
      <c r="C27" s="505"/>
      <c r="D27" s="505"/>
      <c r="E27" s="505"/>
      <c r="F27" s="505"/>
      <c r="G27" s="505"/>
      <c r="H27" s="505"/>
      <c r="I27" s="505"/>
      <c r="J27" s="505"/>
      <c r="K27" s="505"/>
      <c r="L27" s="505"/>
      <c r="M27" s="505"/>
      <c r="N27" s="505"/>
      <c r="O27" s="505"/>
      <c r="P27" s="505"/>
      <c r="Q27" s="505"/>
      <c r="R27" s="505"/>
      <c r="S27" s="505"/>
      <c r="T27" s="505"/>
      <c r="U27" s="505"/>
      <c r="V27" s="505"/>
      <c r="W27" s="505"/>
      <c r="X27" s="505"/>
      <c r="Y27" s="505"/>
      <c r="Z27" s="505"/>
      <c r="AA27" s="505"/>
      <c r="AB27" s="505"/>
      <c r="AC27" s="505"/>
      <c r="AD27" s="505"/>
      <c r="AE27" s="505"/>
      <c r="AF27" s="505"/>
      <c r="AG27" s="505"/>
      <c r="AH27" s="1"/>
      <c r="AK27" s="27" t="s">
        <v>13</v>
      </c>
      <c r="AL27" s="28"/>
      <c r="AM27" s="28"/>
      <c r="AN27" s="28"/>
      <c r="AO27" s="28"/>
      <c r="AP27" s="28"/>
      <c r="AQ27" s="28"/>
      <c r="AR27" s="28"/>
      <c r="AS27" s="28"/>
      <c r="AT27" s="28"/>
      <c r="AU27" s="28"/>
      <c r="AV27" s="28"/>
      <c r="AW27" s="28"/>
      <c r="AX27" s="28"/>
      <c r="AY27" s="28"/>
      <c r="AZ27" s="28"/>
      <c r="BA27" s="28"/>
      <c r="BB27" s="28"/>
      <c r="BC27" s="28"/>
      <c r="BD27" s="28"/>
      <c r="BE27" s="28"/>
      <c r="BF27" s="28"/>
      <c r="BG27" s="28"/>
      <c r="BH27" s="28"/>
      <c r="BI27" s="28"/>
      <c r="BJ27" s="28"/>
      <c r="BK27" s="28"/>
      <c r="BL27" s="28"/>
      <c r="BM27" s="28"/>
      <c r="BN27" s="28"/>
      <c r="BO27" s="28"/>
      <c r="BP27" s="28"/>
      <c r="BQ27" s="28"/>
      <c r="BR27" s="28"/>
    </row>
    <row r="28" spans="2:70" ht="13.5" customHeight="1" x14ac:dyDescent="0.25">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K28" s="27" t="s">
        <v>14</v>
      </c>
      <c r="AL28" s="28"/>
      <c r="AM28" s="28"/>
      <c r="AN28" s="28"/>
      <c r="AO28" s="28"/>
      <c r="AP28" s="28"/>
      <c r="AQ28" s="28"/>
      <c r="AR28" s="28"/>
      <c r="AS28" s="28"/>
      <c r="AT28" s="28"/>
      <c r="AU28" s="28"/>
      <c r="AV28" s="28"/>
      <c r="AW28" s="28"/>
      <c r="AX28" s="28"/>
      <c r="AY28" s="28"/>
      <c r="AZ28" s="28"/>
      <c r="BA28" s="28"/>
      <c r="BB28" s="28"/>
      <c r="BC28" s="28"/>
      <c r="BD28" s="28"/>
      <c r="BE28" s="28"/>
      <c r="BF28" s="28"/>
      <c r="BG28" s="28"/>
      <c r="BH28" s="28"/>
      <c r="BI28" s="28"/>
      <c r="BJ28" s="28"/>
      <c r="BK28" s="28"/>
      <c r="BL28" s="28"/>
      <c r="BM28" s="28"/>
      <c r="BN28" s="28"/>
      <c r="BO28" s="28"/>
      <c r="BP28" s="28"/>
      <c r="BQ28" s="28"/>
      <c r="BR28" s="28"/>
    </row>
    <row r="29" spans="2:70" ht="13.5" customHeight="1" x14ac:dyDescent="0.25">
      <c r="AK29" s="27" t="s">
        <v>15</v>
      </c>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row>
    <row r="30" spans="2:70" ht="13.5" customHeight="1" x14ac:dyDescent="0.25">
      <c r="AK30" s="27" t="s">
        <v>16</v>
      </c>
      <c r="AL30" s="28"/>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row>
    <row r="31" spans="2:70" ht="13.5" customHeight="1" x14ac:dyDescent="0.25">
      <c r="B31" s="27"/>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K31" s="27" t="s">
        <v>17</v>
      </c>
      <c r="AL31" s="28"/>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row>
    <row r="32" spans="2:70" ht="13.5" customHeight="1" x14ac:dyDescent="0.25">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K32" s="27" t="s">
        <v>18</v>
      </c>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row>
    <row r="33" spans="2:71" ht="13.5" customHeight="1" x14ac:dyDescent="0.25">
      <c r="B33" s="27"/>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K33" s="27" t="s">
        <v>19</v>
      </c>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row>
    <row r="34" spans="2:71" ht="13.5" customHeight="1" x14ac:dyDescent="0.25">
      <c r="B34" s="27"/>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K34" s="27" t="s">
        <v>20</v>
      </c>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row>
    <row r="35" spans="2:71" ht="13.5" customHeight="1" x14ac:dyDescent="0.25">
      <c r="B35" s="511" t="s">
        <v>21</v>
      </c>
      <c r="C35" s="505"/>
      <c r="D35" s="505"/>
      <c r="E35" s="505"/>
      <c r="F35" s="505"/>
      <c r="G35" s="505"/>
      <c r="H35" s="505"/>
      <c r="I35" s="505"/>
      <c r="J35" s="505"/>
      <c r="K35" s="505"/>
      <c r="L35" s="505"/>
      <c r="M35" s="505"/>
      <c r="N35" s="505"/>
      <c r="O35" s="505"/>
      <c r="P35" s="505"/>
      <c r="Q35" s="505"/>
      <c r="R35" s="505"/>
      <c r="S35" s="505"/>
      <c r="T35" s="505"/>
      <c r="U35" s="505"/>
      <c r="V35" s="505"/>
      <c r="W35" s="505"/>
      <c r="X35" s="505"/>
      <c r="Y35" s="505"/>
      <c r="Z35" s="505"/>
      <c r="AA35" s="505"/>
      <c r="AB35" s="505"/>
      <c r="AC35" s="505"/>
      <c r="AD35" s="505"/>
      <c r="AE35" s="505"/>
      <c r="AF35" s="505"/>
      <c r="AG35" s="505"/>
      <c r="AH35" s="505"/>
      <c r="AI35" s="27"/>
      <c r="AK35" s="27" t="s">
        <v>22</v>
      </c>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28"/>
      <c r="BM35" s="28"/>
      <c r="BN35" s="28"/>
      <c r="BO35" s="28"/>
      <c r="BP35" s="28"/>
      <c r="BQ35" s="28"/>
      <c r="BR35" s="28"/>
    </row>
    <row r="36" spans="2:71" ht="13.5" customHeight="1" x14ac:dyDescent="0.25">
      <c r="B36" s="505"/>
      <c r="C36" s="505"/>
      <c r="D36" s="505"/>
      <c r="E36" s="505"/>
      <c r="F36" s="505"/>
      <c r="G36" s="505"/>
      <c r="H36" s="505"/>
      <c r="I36" s="505"/>
      <c r="J36" s="505"/>
      <c r="K36" s="505"/>
      <c r="L36" s="505"/>
      <c r="M36" s="505"/>
      <c r="N36" s="505"/>
      <c r="O36" s="505"/>
      <c r="P36" s="505"/>
      <c r="Q36" s="505"/>
      <c r="R36" s="505"/>
      <c r="S36" s="505"/>
      <c r="T36" s="505"/>
      <c r="U36" s="505"/>
      <c r="V36" s="505"/>
      <c r="W36" s="505"/>
      <c r="X36" s="505"/>
      <c r="Y36" s="505"/>
      <c r="Z36" s="505"/>
      <c r="AA36" s="505"/>
      <c r="AB36" s="505"/>
      <c r="AC36" s="505"/>
      <c r="AD36" s="505"/>
      <c r="AE36" s="505"/>
      <c r="AF36" s="505"/>
      <c r="AG36" s="505"/>
      <c r="AH36" s="505"/>
      <c r="AK36" s="27" t="s">
        <v>23</v>
      </c>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row>
    <row r="37" spans="2:71" ht="13.5" customHeight="1" x14ac:dyDescent="0.25">
      <c r="B37" s="505"/>
      <c r="C37" s="505"/>
      <c r="D37" s="505"/>
      <c r="E37" s="505"/>
      <c r="F37" s="505"/>
      <c r="G37" s="505"/>
      <c r="H37" s="505"/>
      <c r="I37" s="505"/>
      <c r="J37" s="505"/>
      <c r="K37" s="505"/>
      <c r="L37" s="505"/>
      <c r="M37" s="505"/>
      <c r="N37" s="505"/>
      <c r="O37" s="505"/>
      <c r="P37" s="505"/>
      <c r="Q37" s="505"/>
      <c r="R37" s="505"/>
      <c r="S37" s="505"/>
      <c r="T37" s="505"/>
      <c r="U37" s="505"/>
      <c r="V37" s="505"/>
      <c r="W37" s="505"/>
      <c r="X37" s="505"/>
      <c r="Y37" s="505"/>
      <c r="Z37" s="505"/>
      <c r="AA37" s="505"/>
      <c r="AB37" s="505"/>
      <c r="AC37" s="505"/>
      <c r="AD37" s="505"/>
      <c r="AE37" s="505"/>
      <c r="AF37" s="505"/>
      <c r="AG37" s="505"/>
      <c r="AH37" s="505"/>
      <c r="AK37" s="27" t="s">
        <v>24</v>
      </c>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c r="BO37" s="28"/>
      <c r="BP37" s="28"/>
      <c r="BQ37" s="28"/>
      <c r="BR37" s="28"/>
    </row>
    <row r="38" spans="2:71" ht="13.5" customHeight="1" x14ac:dyDescent="0.25">
      <c r="B38" s="505"/>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505"/>
      <c r="AG38" s="505"/>
      <c r="AH38" s="505"/>
      <c r="AK38" s="27" t="s">
        <v>25</v>
      </c>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c r="BK38" s="28"/>
      <c r="BL38" s="28"/>
      <c r="BM38" s="28"/>
      <c r="BN38" s="28"/>
      <c r="BO38" s="28"/>
      <c r="BP38" s="28"/>
      <c r="BQ38" s="28"/>
      <c r="BR38" s="28"/>
    </row>
    <row r="39" spans="2:71" ht="13.5" customHeight="1" x14ac:dyDescent="0.25">
      <c r="AK39" s="27"/>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row>
    <row r="40" spans="2:71" ht="13.5" customHeight="1" x14ac:dyDescent="0.25">
      <c r="B40" s="31"/>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row>
    <row r="41" spans="2:71" ht="13.5" customHeight="1" x14ac:dyDescent="0.25">
      <c r="B41" s="32" t="s">
        <v>26</v>
      </c>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J41" s="17"/>
      <c r="AK41" s="33" t="s">
        <v>27</v>
      </c>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17"/>
    </row>
    <row r="42" spans="2:71" ht="13.5" customHeight="1" x14ac:dyDescent="0.25">
      <c r="AH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row>
    <row r="43" spans="2:71" ht="13.5" customHeight="1" x14ac:dyDescent="0.25">
      <c r="B43" t="s">
        <v>28</v>
      </c>
      <c r="C43" s="20"/>
      <c r="D43" s="17"/>
      <c r="E43" s="17"/>
      <c r="F43" s="17"/>
      <c r="G43" s="17"/>
      <c r="H43" s="17"/>
      <c r="I43" s="17"/>
      <c r="J43" s="17"/>
      <c r="K43" s="17"/>
      <c r="L43" s="17"/>
      <c r="M43" s="17"/>
      <c r="N43" s="17"/>
      <c r="O43" s="17"/>
      <c r="P43" s="17"/>
      <c r="R43" t="s">
        <v>29</v>
      </c>
      <c r="W43" s="17"/>
      <c r="AA43" s="17"/>
      <c r="AB43" s="17"/>
      <c r="AC43" s="17"/>
      <c r="AD43" s="17"/>
      <c r="AE43" s="17"/>
      <c r="AF43" s="17"/>
      <c r="AG43" s="17"/>
      <c r="AH43" s="17"/>
      <c r="AK43" s="34"/>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6"/>
      <c r="BS43" s="17"/>
    </row>
    <row r="44" spans="2:71" ht="13.5" customHeight="1" x14ac:dyDescent="0.25">
      <c r="C44" t="s">
        <v>30</v>
      </c>
      <c r="D44" s="20"/>
      <c r="E44" s="17"/>
      <c r="F44" s="17"/>
      <c r="S44" s="30" t="s">
        <v>31</v>
      </c>
      <c r="AB44" s="17"/>
      <c r="AC44" s="17"/>
      <c r="AD44" s="17"/>
      <c r="AE44" s="17"/>
      <c r="AF44" s="17"/>
      <c r="AG44" s="17"/>
      <c r="AH44" s="17"/>
      <c r="AK44" s="37"/>
      <c r="AL44" s="38" t="s">
        <v>32</v>
      </c>
      <c r="AM44" s="38"/>
      <c r="AN44" s="38"/>
      <c r="AO44" s="39"/>
      <c r="AP44" s="39"/>
      <c r="AQ44" s="39"/>
      <c r="AR44" s="39"/>
      <c r="AS44" s="39"/>
      <c r="AT44" s="39"/>
      <c r="AU44" s="39"/>
      <c r="AV44" s="39"/>
      <c r="AW44" s="39"/>
      <c r="AX44" s="39"/>
      <c r="AY44" s="39"/>
      <c r="AZ44" s="39"/>
      <c r="BA44" s="39"/>
      <c r="BB44" s="39"/>
      <c r="BC44" s="39"/>
      <c r="BD44" s="38"/>
      <c r="BE44" s="38"/>
      <c r="BF44" s="38"/>
      <c r="BG44" s="38"/>
      <c r="BH44" s="38" t="s">
        <v>33</v>
      </c>
      <c r="BI44" s="38"/>
      <c r="BJ44" s="38"/>
      <c r="BK44" s="502"/>
      <c r="BL44" s="503"/>
      <c r="BM44" s="503"/>
      <c r="BN44" s="503"/>
      <c r="BO44" s="503"/>
      <c r="BP44" s="503"/>
      <c r="BQ44" s="38"/>
      <c r="BR44" s="40"/>
      <c r="BS44" s="17"/>
    </row>
    <row r="45" spans="2:71" ht="13.5" customHeight="1" x14ac:dyDescent="0.25">
      <c r="D45" s="30" t="s">
        <v>34</v>
      </c>
      <c r="G45" s="17"/>
      <c r="H45" s="17"/>
      <c r="I45" s="17"/>
      <c r="J45" s="17"/>
      <c r="K45" s="17"/>
      <c r="L45" s="17"/>
      <c r="M45" s="17"/>
      <c r="N45" s="17"/>
      <c r="O45" s="17"/>
      <c r="P45" s="17"/>
      <c r="S45" s="30" t="s">
        <v>35</v>
      </c>
      <c r="W45" s="17"/>
      <c r="AB45" s="17"/>
      <c r="AC45" s="17"/>
      <c r="AD45" s="17"/>
      <c r="AE45" s="17"/>
      <c r="AF45" s="17"/>
      <c r="AG45" s="17"/>
      <c r="AH45" s="17"/>
      <c r="AK45" s="37"/>
      <c r="AL45" s="38"/>
      <c r="AM45" s="38"/>
      <c r="AN45" s="38"/>
      <c r="AO45" s="38"/>
      <c r="AP45" s="38"/>
      <c r="AQ45" s="38"/>
      <c r="AR45" s="38"/>
      <c r="AS45" s="38"/>
      <c r="AT45" s="38"/>
      <c r="AU45" s="38"/>
      <c r="AV45" s="38"/>
      <c r="AW45" s="38"/>
      <c r="AX45" s="38"/>
      <c r="AY45" s="38"/>
      <c r="AZ45" s="38"/>
      <c r="BA45" s="38"/>
      <c r="BB45" s="38"/>
      <c r="BC45" s="38"/>
      <c r="BD45" s="38"/>
      <c r="BE45" s="38"/>
      <c r="BF45" s="38"/>
      <c r="BG45" s="38"/>
      <c r="BH45" s="38"/>
      <c r="BI45" s="38"/>
      <c r="BJ45" s="38"/>
      <c r="BK45" s="38"/>
      <c r="BL45" s="38"/>
      <c r="BM45" s="38"/>
      <c r="BN45" s="38"/>
      <c r="BO45" s="38"/>
      <c r="BP45" s="38"/>
      <c r="BQ45" s="38"/>
      <c r="BR45" s="40"/>
      <c r="BS45" s="17"/>
    </row>
    <row r="46" spans="2:71" ht="13.5" customHeight="1" x14ac:dyDescent="0.25">
      <c r="D46" s="30" t="s">
        <v>36</v>
      </c>
      <c r="G46" s="17"/>
      <c r="H46" s="17"/>
      <c r="I46" s="17"/>
      <c r="J46" s="17"/>
      <c r="K46" s="17"/>
      <c r="L46" s="17"/>
      <c r="M46" s="17"/>
      <c r="N46" s="17"/>
      <c r="O46" s="17"/>
      <c r="P46" s="17"/>
      <c r="AB46" s="17"/>
      <c r="AC46" s="17"/>
      <c r="AD46" s="17"/>
      <c r="AE46" s="17"/>
      <c r="AF46" s="17"/>
      <c r="AG46" s="17"/>
      <c r="AH46" s="17"/>
      <c r="AK46" s="37"/>
      <c r="AL46" s="38" t="s">
        <v>37</v>
      </c>
      <c r="AM46" s="38"/>
      <c r="AN46" s="38"/>
      <c r="AO46" s="38"/>
      <c r="AP46" s="38"/>
      <c r="AQ46" s="39"/>
      <c r="AR46" s="39"/>
      <c r="AS46" s="39"/>
      <c r="AT46" s="39"/>
      <c r="AU46" s="39"/>
      <c r="AV46" s="39"/>
      <c r="AW46" s="39"/>
      <c r="AX46" s="39"/>
      <c r="AY46" s="39"/>
      <c r="AZ46" s="39"/>
      <c r="BA46" s="39"/>
      <c r="BB46" s="39"/>
      <c r="BC46" s="39"/>
      <c r="BG46" s="38"/>
      <c r="BH46" s="38" t="s">
        <v>38</v>
      </c>
      <c r="BI46" s="38"/>
      <c r="BJ46" s="38"/>
      <c r="BK46" s="502"/>
      <c r="BL46" s="503"/>
      <c r="BM46" s="503"/>
      <c r="BN46" s="503"/>
      <c r="BO46" s="503"/>
      <c r="BP46" s="503"/>
      <c r="BQ46" s="38"/>
      <c r="BR46" s="40"/>
      <c r="BS46" s="17"/>
    </row>
    <row r="47" spans="2:71" ht="13.5" customHeight="1" x14ac:dyDescent="0.25">
      <c r="C47" t="s">
        <v>39</v>
      </c>
      <c r="G47" s="17"/>
      <c r="H47" s="17"/>
      <c r="I47" s="17"/>
      <c r="J47" s="17"/>
      <c r="K47" s="17"/>
      <c r="L47" s="17"/>
      <c r="M47" s="17"/>
      <c r="N47" s="17"/>
      <c r="O47" s="17"/>
      <c r="P47" s="17"/>
      <c r="R47" t="s">
        <v>40</v>
      </c>
      <c r="Z47" s="20"/>
      <c r="AC47" s="17"/>
      <c r="AD47" s="17"/>
      <c r="AE47" s="17"/>
      <c r="AF47" s="17"/>
      <c r="AG47" s="17"/>
      <c r="AH47" s="17"/>
      <c r="AK47" s="37"/>
      <c r="AL47" s="41"/>
      <c r="AM47" s="41"/>
      <c r="AN47" s="41"/>
      <c r="AO47" s="41"/>
      <c r="AP47" s="41"/>
      <c r="AQ47" s="41"/>
      <c r="AR47" s="41"/>
      <c r="AS47" s="41"/>
      <c r="AT47" s="41"/>
      <c r="AU47" s="41"/>
      <c r="AV47" s="41"/>
      <c r="AW47" s="41"/>
      <c r="AX47" s="41"/>
      <c r="AY47" s="41"/>
      <c r="AZ47" s="41"/>
      <c r="BA47" s="41"/>
      <c r="BB47" s="41"/>
      <c r="BC47" s="41"/>
      <c r="BG47" s="38"/>
      <c r="BH47" s="38"/>
      <c r="BI47" s="38"/>
      <c r="BJ47" s="38"/>
      <c r="BK47" s="38"/>
      <c r="BL47" s="38"/>
      <c r="BM47" s="38"/>
      <c r="BN47" s="38"/>
      <c r="BO47" s="38"/>
      <c r="BP47" s="38"/>
      <c r="BQ47" s="38"/>
      <c r="BR47" s="40"/>
      <c r="BS47" s="17"/>
    </row>
    <row r="48" spans="2:71" ht="13.5" customHeight="1" x14ac:dyDescent="0.25">
      <c r="D48" t="s">
        <v>34</v>
      </c>
      <c r="E48" s="17"/>
      <c r="F48" s="17"/>
      <c r="G48" s="17"/>
      <c r="H48" s="17"/>
      <c r="I48" s="17"/>
      <c r="J48" s="17"/>
      <c r="K48" s="17"/>
      <c r="L48" s="17"/>
      <c r="M48" s="17"/>
      <c r="N48" s="17"/>
      <c r="O48" s="17"/>
      <c r="P48" s="17"/>
      <c r="U48" s="17"/>
      <c r="Z48" s="20"/>
      <c r="AC48" s="17"/>
      <c r="AD48" s="17"/>
      <c r="AE48" s="17"/>
      <c r="AF48" s="17"/>
      <c r="AG48" s="17"/>
      <c r="AH48" s="17"/>
      <c r="AK48" s="37"/>
      <c r="AL48" s="38" t="s">
        <v>41</v>
      </c>
      <c r="AM48" s="38"/>
      <c r="AN48" s="38"/>
      <c r="AO48" s="38"/>
      <c r="AP48" s="38"/>
      <c r="AQ48" s="39"/>
      <c r="AR48" s="39"/>
      <c r="AS48" s="39"/>
      <c r="AT48" s="39"/>
      <c r="AU48" s="39"/>
      <c r="AV48" s="39"/>
      <c r="AW48" s="39"/>
      <c r="AX48" s="39"/>
      <c r="AY48" s="39"/>
      <c r="AZ48" s="39"/>
      <c r="BA48" s="39"/>
      <c r="BB48" s="39"/>
      <c r="BC48" s="39"/>
      <c r="BG48" s="38"/>
      <c r="BH48" s="38" t="s">
        <v>38</v>
      </c>
      <c r="BI48" s="38"/>
      <c r="BJ48" s="38"/>
      <c r="BK48" s="502"/>
      <c r="BL48" s="503"/>
      <c r="BM48" s="503"/>
      <c r="BN48" s="503"/>
      <c r="BO48" s="503"/>
      <c r="BP48" s="503"/>
      <c r="BQ48" s="38"/>
      <c r="BR48" s="40"/>
      <c r="BS48" s="17"/>
    </row>
    <row r="49" spans="2:71" ht="13.5" customHeight="1" x14ac:dyDescent="0.25">
      <c r="D49" s="30" t="s">
        <v>36</v>
      </c>
      <c r="F49" s="17"/>
      <c r="G49" s="17"/>
      <c r="H49" s="17"/>
      <c r="I49" s="17"/>
      <c r="J49" s="17"/>
      <c r="K49" s="17"/>
      <c r="L49" s="17"/>
      <c r="M49" s="17"/>
      <c r="N49" s="17"/>
      <c r="O49" s="17"/>
      <c r="P49" s="17"/>
      <c r="R49" t="s">
        <v>42</v>
      </c>
      <c r="T49" s="20"/>
      <c r="AC49" s="17"/>
      <c r="AD49" s="17"/>
      <c r="AE49" s="17"/>
      <c r="AF49" s="17"/>
      <c r="AG49" s="17"/>
      <c r="AH49" s="17"/>
      <c r="AK49" s="37"/>
      <c r="AL49" s="41"/>
      <c r="AM49" s="38"/>
      <c r="AN49" s="38"/>
      <c r="AO49" s="38"/>
      <c r="AP49" s="38"/>
      <c r="AQ49" s="38"/>
      <c r="AR49" s="38"/>
      <c r="AS49" s="38"/>
      <c r="AT49" s="38"/>
      <c r="AU49" s="38"/>
      <c r="AV49" s="38"/>
      <c r="AW49" s="38"/>
      <c r="AX49" s="38"/>
      <c r="AY49" s="38"/>
      <c r="AZ49" s="38"/>
      <c r="BA49" s="38"/>
      <c r="BB49" s="38"/>
      <c r="BC49" s="38"/>
      <c r="BD49" s="38"/>
      <c r="BE49" s="38"/>
      <c r="BF49" s="38"/>
      <c r="BG49" s="38"/>
      <c r="BH49" s="38"/>
      <c r="BI49" s="38"/>
      <c r="BJ49" s="38"/>
      <c r="BK49" s="38"/>
      <c r="BL49" s="38"/>
      <c r="BM49" s="38"/>
      <c r="BN49" s="38"/>
      <c r="BO49" s="38"/>
      <c r="BP49" s="38"/>
      <c r="BQ49" s="38"/>
      <c r="BR49" s="40"/>
      <c r="BS49" s="17"/>
    </row>
    <row r="50" spans="2:71" ht="13.5" customHeight="1" x14ac:dyDescent="0.25">
      <c r="C50" t="s">
        <v>43</v>
      </c>
      <c r="F50" s="17"/>
      <c r="G50" s="17"/>
      <c r="H50" s="17"/>
      <c r="I50" s="17"/>
      <c r="J50" s="17"/>
      <c r="L50" s="17"/>
      <c r="M50" s="17"/>
      <c r="N50" s="17"/>
      <c r="O50" s="17"/>
      <c r="P50" s="17"/>
      <c r="S50" t="s">
        <v>44</v>
      </c>
      <c r="AB50" s="17"/>
      <c r="AD50" s="17"/>
      <c r="AE50" s="17"/>
      <c r="AF50" s="17"/>
      <c r="AG50" s="17"/>
      <c r="AH50" s="17"/>
      <c r="AK50" s="37"/>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40"/>
      <c r="BS50" s="17"/>
    </row>
    <row r="51" spans="2:71" ht="13.5" customHeight="1" x14ac:dyDescent="0.25">
      <c r="D51" t="s">
        <v>34</v>
      </c>
      <c r="E51" s="17"/>
      <c r="F51" s="17"/>
      <c r="G51" s="17"/>
      <c r="H51" s="17"/>
      <c r="I51" s="17"/>
      <c r="J51" s="17"/>
      <c r="L51" s="17"/>
      <c r="M51" s="17"/>
      <c r="N51" s="17"/>
      <c r="O51" s="17"/>
      <c r="P51" s="17"/>
      <c r="S51" s="20" t="s">
        <v>45</v>
      </c>
      <c r="AB51" s="17"/>
      <c r="AC51" s="17"/>
      <c r="AD51" s="17"/>
      <c r="AE51" s="17"/>
      <c r="AF51" s="17"/>
      <c r="AG51" s="17"/>
      <c r="AH51" s="17"/>
      <c r="AK51" s="37"/>
      <c r="AL51" s="38" t="s">
        <v>46</v>
      </c>
      <c r="AM51" s="38"/>
      <c r="AN51" s="38"/>
      <c r="AO51" s="38"/>
      <c r="AP51" s="38"/>
      <c r="AQ51" s="38"/>
      <c r="AR51" s="38"/>
      <c r="AS51" s="38"/>
      <c r="AT51" s="42" t="s">
        <v>47</v>
      </c>
      <c r="AU51" s="38"/>
      <c r="AV51" s="38"/>
      <c r="AW51" s="38"/>
      <c r="AX51" s="41"/>
      <c r="AY51" s="38" t="s">
        <v>48</v>
      </c>
      <c r="AZ51" s="38"/>
      <c r="BA51" s="38"/>
      <c r="BB51" s="41"/>
      <c r="BC51" s="38"/>
      <c r="BD51" s="38" t="s">
        <v>49</v>
      </c>
      <c r="BE51" s="38"/>
      <c r="BF51" s="38"/>
      <c r="BG51" s="38"/>
      <c r="BH51" s="38"/>
      <c r="BI51" s="38" t="s">
        <v>50</v>
      </c>
      <c r="BJ51" s="38"/>
      <c r="BK51" s="41"/>
      <c r="BL51" s="38"/>
      <c r="BM51" s="38"/>
      <c r="BN51" s="38" t="s">
        <v>51</v>
      </c>
      <c r="BO51" s="38"/>
      <c r="BP51" s="38"/>
      <c r="BQ51" s="38"/>
      <c r="BR51" s="40"/>
      <c r="BS51" s="17"/>
    </row>
    <row r="52" spans="2:71" ht="13.5" customHeight="1" x14ac:dyDescent="0.25">
      <c r="D52" t="s">
        <v>52</v>
      </c>
      <c r="E52" s="17"/>
      <c r="F52" s="17"/>
      <c r="G52" s="17"/>
      <c r="H52" s="17"/>
      <c r="I52" s="17"/>
      <c r="J52" s="17"/>
      <c r="L52" s="17"/>
      <c r="M52" s="17"/>
      <c r="N52" s="17"/>
      <c r="O52" s="17"/>
      <c r="P52" s="17"/>
      <c r="S52" s="30" t="s">
        <v>53</v>
      </c>
      <c r="U52" s="17"/>
      <c r="W52" s="17"/>
      <c r="AB52" s="17"/>
      <c r="AC52" s="17"/>
      <c r="AD52" s="17"/>
      <c r="AE52" s="17"/>
      <c r="AF52" s="17"/>
      <c r="AG52" s="17"/>
      <c r="AH52" s="17"/>
      <c r="AK52" s="37"/>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8"/>
      <c r="BP52" s="38"/>
      <c r="BQ52" s="38"/>
      <c r="BR52" s="40"/>
      <c r="BS52" s="17"/>
    </row>
    <row r="53" spans="2:71" ht="13.5" customHeight="1" x14ac:dyDescent="0.25">
      <c r="C53" t="s">
        <v>54</v>
      </c>
      <c r="E53" s="17"/>
      <c r="G53" s="17"/>
      <c r="H53" s="17"/>
      <c r="I53" s="17"/>
      <c r="J53" s="17"/>
      <c r="L53" s="17"/>
      <c r="M53" s="17"/>
      <c r="N53" s="17"/>
      <c r="O53" s="17"/>
      <c r="P53" s="17"/>
      <c r="S53" s="30" t="s">
        <v>55</v>
      </c>
      <c r="U53" s="17"/>
      <c r="W53" s="17"/>
      <c r="AB53" s="17"/>
      <c r="AC53" s="17"/>
      <c r="AD53" s="17"/>
      <c r="AE53" s="17"/>
      <c r="AF53" s="17"/>
      <c r="AG53" s="17"/>
      <c r="AH53" s="17"/>
      <c r="AK53" s="37"/>
      <c r="AL53" s="38" t="s">
        <v>56</v>
      </c>
      <c r="AM53" s="38"/>
      <c r="AN53" s="38"/>
      <c r="AO53" s="38"/>
      <c r="AP53" s="38"/>
      <c r="AQ53" s="38"/>
      <c r="AR53" s="38"/>
      <c r="AS53" s="38"/>
      <c r="BO53" s="38"/>
      <c r="BP53" s="38"/>
      <c r="BQ53" s="38"/>
      <c r="BR53" s="40"/>
      <c r="BS53" s="17"/>
    </row>
    <row r="54" spans="2:71" ht="13.5" customHeight="1" x14ac:dyDescent="0.25">
      <c r="D54" s="20" t="s">
        <v>57</v>
      </c>
      <c r="G54" s="17"/>
      <c r="H54" s="17"/>
      <c r="I54" s="17"/>
      <c r="J54" s="17"/>
      <c r="L54" s="17"/>
      <c r="M54" s="17"/>
      <c r="N54" s="17"/>
      <c r="O54" s="17"/>
      <c r="P54" s="17"/>
      <c r="S54" s="30" t="s">
        <v>58</v>
      </c>
      <c r="U54" s="17"/>
      <c r="W54" s="17"/>
      <c r="AB54" s="17"/>
      <c r="AC54" s="17"/>
      <c r="AD54" s="17"/>
      <c r="AE54" s="17"/>
      <c r="AF54" s="17"/>
      <c r="AG54" s="17"/>
      <c r="AH54" s="17"/>
      <c r="AK54" s="37"/>
      <c r="AL54" s="38"/>
      <c r="AM54" s="38"/>
      <c r="AN54" s="38"/>
      <c r="AO54" s="38"/>
      <c r="AP54" s="38"/>
      <c r="AQ54" s="38"/>
      <c r="AR54" s="38"/>
      <c r="AS54" s="38"/>
      <c r="AT54" s="43"/>
      <c r="AU54" s="38"/>
      <c r="AV54" s="38"/>
      <c r="AW54" s="38"/>
      <c r="AX54" s="41"/>
      <c r="AY54" s="38"/>
      <c r="AZ54" s="38"/>
      <c r="BA54" s="38"/>
      <c r="BB54" s="41"/>
      <c r="BC54" s="38"/>
      <c r="BD54" s="38"/>
      <c r="BE54" s="38"/>
      <c r="BF54" s="38"/>
      <c r="BG54" s="38"/>
      <c r="BH54" s="38"/>
      <c r="BI54" s="38"/>
      <c r="BJ54" s="38"/>
      <c r="BK54" s="41"/>
      <c r="BL54" s="38"/>
      <c r="BM54" s="38"/>
      <c r="BN54" s="38"/>
      <c r="BO54" s="38"/>
      <c r="BP54" s="38"/>
      <c r="BQ54" s="38"/>
      <c r="BR54" s="40"/>
      <c r="BS54" s="17"/>
    </row>
    <row r="55" spans="2:71" ht="13.5" customHeight="1" x14ac:dyDescent="0.25">
      <c r="D55" s="30" t="s">
        <v>59</v>
      </c>
      <c r="H55" s="17"/>
      <c r="I55" s="17"/>
      <c r="J55" s="17"/>
      <c r="L55" s="17"/>
      <c r="M55" s="17"/>
      <c r="N55" s="17"/>
      <c r="O55" s="17"/>
      <c r="P55" s="17"/>
      <c r="T55" s="17"/>
      <c r="U55" s="17"/>
      <c r="AB55" s="17"/>
      <c r="AD55" s="17"/>
      <c r="AE55" s="17"/>
      <c r="AF55" s="17"/>
      <c r="AG55" s="17"/>
      <c r="AH55" s="17"/>
      <c r="AI55" s="17"/>
      <c r="AK55" s="37"/>
      <c r="AL55" s="38" t="s">
        <v>60</v>
      </c>
      <c r="AM55" s="38"/>
      <c r="AN55" s="38"/>
      <c r="AO55" s="38"/>
      <c r="AP55" s="38"/>
      <c r="AQ55" s="38"/>
      <c r="AR55" s="38"/>
      <c r="AS55" s="38"/>
      <c r="BP55" s="38"/>
      <c r="BQ55" s="38"/>
      <c r="BR55" s="40"/>
      <c r="BS55" s="17"/>
    </row>
    <row r="56" spans="2:71" ht="13.5" customHeight="1" x14ac:dyDescent="0.25">
      <c r="D56" s="30" t="s">
        <v>61</v>
      </c>
      <c r="I56" s="17"/>
      <c r="J56" s="17"/>
      <c r="L56" s="17"/>
      <c r="M56" s="17"/>
      <c r="N56" s="17"/>
      <c r="O56" s="17"/>
      <c r="P56" s="17"/>
      <c r="R56" t="s">
        <v>62</v>
      </c>
      <c r="S56" s="20"/>
      <c r="U56" s="17"/>
      <c r="W56" s="17"/>
      <c r="AB56" s="17"/>
      <c r="AD56" s="17"/>
      <c r="AE56" s="17"/>
      <c r="AF56" s="17"/>
      <c r="AG56" s="17"/>
      <c r="AH56" s="17"/>
      <c r="AI56" s="17"/>
      <c r="AK56" s="37"/>
      <c r="AL56" s="39"/>
      <c r="AM56" s="39"/>
      <c r="AN56" s="39"/>
      <c r="AO56" s="39"/>
      <c r="AP56" s="39"/>
      <c r="AQ56" s="39"/>
      <c r="AR56" s="39"/>
      <c r="AS56" s="38"/>
      <c r="AT56" s="502"/>
      <c r="AU56" s="503"/>
      <c r="AV56" s="503"/>
      <c r="AW56" s="503"/>
      <c r="AX56" s="38"/>
      <c r="AY56" s="502"/>
      <c r="AZ56" s="503"/>
      <c r="BA56" s="503"/>
      <c r="BB56" s="503"/>
      <c r="BC56" s="38"/>
      <c r="BD56" s="502"/>
      <c r="BE56" s="503"/>
      <c r="BF56" s="503"/>
      <c r="BG56" s="503"/>
      <c r="BH56" s="38"/>
      <c r="BI56" s="502"/>
      <c r="BJ56" s="503"/>
      <c r="BK56" s="503"/>
      <c r="BL56" s="503"/>
      <c r="BM56" s="38"/>
      <c r="BN56" s="502"/>
      <c r="BO56" s="503"/>
      <c r="BP56" s="503"/>
      <c r="BQ56" s="503"/>
      <c r="BR56" s="40"/>
      <c r="BS56" s="17"/>
    </row>
    <row r="57" spans="2:71" ht="13.5" customHeight="1" x14ac:dyDescent="0.25">
      <c r="I57" s="17"/>
      <c r="J57" s="17"/>
      <c r="L57" s="17"/>
      <c r="M57" s="17"/>
      <c r="N57" s="17"/>
      <c r="O57" s="17"/>
      <c r="P57" s="17"/>
      <c r="S57" s="20" t="s">
        <v>63</v>
      </c>
      <c r="T57" s="17"/>
      <c r="U57" s="17"/>
      <c r="AB57" s="17"/>
      <c r="AD57" s="17"/>
      <c r="AE57" s="17"/>
      <c r="AF57" s="17"/>
      <c r="AG57" s="17"/>
      <c r="AH57" s="17"/>
      <c r="AI57" s="17"/>
      <c r="AK57" s="37"/>
      <c r="AL57" s="39"/>
      <c r="AM57" s="39"/>
      <c r="AN57" s="39"/>
      <c r="AO57" s="39"/>
      <c r="AP57" s="39"/>
      <c r="AQ57" s="39"/>
      <c r="AR57" s="39"/>
      <c r="AS57" s="38"/>
      <c r="AT57" s="502"/>
      <c r="AU57" s="503"/>
      <c r="AV57" s="503"/>
      <c r="AW57" s="503"/>
      <c r="AX57" s="38"/>
      <c r="AY57" s="502"/>
      <c r="AZ57" s="503"/>
      <c r="BA57" s="503"/>
      <c r="BB57" s="503"/>
      <c r="BC57" s="38"/>
      <c r="BD57" s="502"/>
      <c r="BE57" s="503"/>
      <c r="BF57" s="503"/>
      <c r="BG57" s="503"/>
      <c r="BH57" s="38"/>
      <c r="BI57" s="502"/>
      <c r="BJ57" s="503"/>
      <c r="BK57" s="503"/>
      <c r="BL57" s="503"/>
      <c r="BM57" s="38"/>
      <c r="BN57" s="502"/>
      <c r="BO57" s="503"/>
      <c r="BP57" s="503"/>
      <c r="BQ57" s="503"/>
      <c r="BR57" s="40"/>
      <c r="BS57" s="17"/>
    </row>
    <row r="58" spans="2:71" ht="13.5" customHeight="1" x14ac:dyDescent="0.25">
      <c r="B58" t="s">
        <v>64</v>
      </c>
      <c r="E58" s="17"/>
      <c r="F58" s="17"/>
      <c r="G58" s="17"/>
      <c r="H58" s="17"/>
      <c r="I58" s="17"/>
      <c r="J58" s="17"/>
      <c r="L58" s="17"/>
      <c r="M58" s="17"/>
      <c r="N58" s="17"/>
      <c r="O58" s="17"/>
      <c r="P58" s="17"/>
      <c r="S58" t="s">
        <v>65</v>
      </c>
      <c r="U58" s="17"/>
      <c r="W58" s="17"/>
      <c r="AB58" s="17"/>
      <c r="AC58" s="17"/>
      <c r="AD58" s="17"/>
      <c r="AE58" s="17"/>
      <c r="AF58" s="17"/>
      <c r="AG58" s="17"/>
      <c r="AH58" s="17"/>
      <c r="AI58" s="17"/>
      <c r="AK58" s="37"/>
      <c r="AL58" s="39"/>
      <c r="AM58" s="39"/>
      <c r="AN58" s="39"/>
      <c r="AO58" s="39"/>
      <c r="AP58" s="39"/>
      <c r="AQ58" s="39"/>
      <c r="AR58" s="39"/>
      <c r="AS58" s="38"/>
      <c r="AT58" s="502"/>
      <c r="AU58" s="503"/>
      <c r="AV58" s="503"/>
      <c r="AW58" s="503"/>
      <c r="AX58" s="38"/>
      <c r="AY58" s="502"/>
      <c r="AZ58" s="503"/>
      <c r="BA58" s="503"/>
      <c r="BB58" s="503"/>
      <c r="BC58" s="38"/>
      <c r="BD58" s="502"/>
      <c r="BE58" s="503"/>
      <c r="BF58" s="503"/>
      <c r="BG58" s="503"/>
      <c r="BH58" s="38"/>
      <c r="BI58" s="502"/>
      <c r="BJ58" s="503"/>
      <c r="BK58" s="503"/>
      <c r="BL58" s="503"/>
      <c r="BM58" s="38"/>
      <c r="BN58" s="502"/>
      <c r="BO58" s="503"/>
      <c r="BP58" s="503"/>
      <c r="BQ58" s="503"/>
      <c r="BR58" s="40"/>
      <c r="BS58" s="17"/>
    </row>
    <row r="59" spans="2:71" ht="13.5" customHeight="1" x14ac:dyDescent="0.25">
      <c r="C59" t="s">
        <v>66</v>
      </c>
      <c r="D59" s="20"/>
      <c r="E59" s="17"/>
      <c r="F59" s="17"/>
      <c r="G59" s="17"/>
      <c r="H59" s="17"/>
      <c r="I59" s="17"/>
      <c r="J59" s="17"/>
      <c r="L59" s="17"/>
      <c r="M59" s="17"/>
      <c r="N59" s="17"/>
      <c r="O59" s="17"/>
      <c r="P59" s="17"/>
      <c r="T59" s="17"/>
      <c r="U59" s="17"/>
      <c r="W59" s="17"/>
      <c r="AB59" s="17"/>
      <c r="AC59" s="17"/>
      <c r="AD59" s="17"/>
      <c r="AE59" s="17"/>
      <c r="AF59" s="17"/>
      <c r="AG59" s="17"/>
      <c r="AH59" s="17"/>
      <c r="AI59" s="17"/>
      <c r="AK59" s="37"/>
      <c r="AL59" s="39"/>
      <c r="AM59" s="39"/>
      <c r="AN59" s="39"/>
      <c r="AO59" s="39"/>
      <c r="AP59" s="39"/>
      <c r="AQ59" s="39"/>
      <c r="AR59" s="39"/>
      <c r="AS59" s="38"/>
      <c r="AT59" s="502"/>
      <c r="AU59" s="503"/>
      <c r="AV59" s="503"/>
      <c r="AW59" s="503"/>
      <c r="AX59" s="38"/>
      <c r="AY59" s="502"/>
      <c r="AZ59" s="503"/>
      <c r="BA59" s="503"/>
      <c r="BB59" s="503"/>
      <c r="BC59" s="38"/>
      <c r="BD59" s="502"/>
      <c r="BE59" s="503"/>
      <c r="BF59" s="503"/>
      <c r="BG59" s="503"/>
      <c r="BH59" s="38"/>
      <c r="BI59" s="502"/>
      <c r="BJ59" s="503"/>
      <c r="BK59" s="503"/>
      <c r="BL59" s="503"/>
      <c r="BM59" s="38"/>
      <c r="BN59" s="502"/>
      <c r="BO59" s="503"/>
      <c r="BP59" s="503"/>
      <c r="BQ59" s="503"/>
      <c r="BR59" s="40"/>
      <c r="BS59" s="17"/>
    </row>
    <row r="60" spans="2:71" ht="13.5" customHeight="1" x14ac:dyDescent="0.25">
      <c r="D60" s="30" t="s">
        <v>34</v>
      </c>
      <c r="I60" s="17"/>
      <c r="J60" s="17"/>
      <c r="L60" s="17"/>
      <c r="M60" s="17"/>
      <c r="N60" s="17"/>
      <c r="O60" s="17"/>
      <c r="P60" s="17"/>
      <c r="Q60" s="17"/>
      <c r="R60" t="s">
        <v>67</v>
      </c>
      <c r="S60" s="20"/>
      <c r="T60" s="17"/>
      <c r="U60" s="17"/>
      <c r="W60" s="17"/>
      <c r="AC60" s="17"/>
      <c r="AD60" s="17"/>
      <c r="AE60" s="17"/>
      <c r="AF60" s="17"/>
      <c r="AG60" s="17"/>
      <c r="AH60" s="17"/>
      <c r="AI60" s="17"/>
      <c r="AK60" s="37"/>
      <c r="AL60" s="39"/>
      <c r="AM60" s="39"/>
      <c r="AN60" s="39"/>
      <c r="AO60" s="39"/>
      <c r="AP60" s="39"/>
      <c r="AQ60" s="39"/>
      <c r="AR60" s="39"/>
      <c r="AS60" s="38"/>
      <c r="AT60" s="502"/>
      <c r="AU60" s="503"/>
      <c r="AV60" s="503"/>
      <c r="AW60" s="503"/>
      <c r="AX60" s="38"/>
      <c r="AY60" s="502"/>
      <c r="AZ60" s="503"/>
      <c r="BA60" s="503"/>
      <c r="BB60" s="503"/>
      <c r="BC60" s="38"/>
      <c r="BD60" s="502"/>
      <c r="BE60" s="503"/>
      <c r="BF60" s="503"/>
      <c r="BG60" s="503"/>
      <c r="BH60" s="38"/>
      <c r="BI60" s="502"/>
      <c r="BJ60" s="503"/>
      <c r="BK60" s="503"/>
      <c r="BL60" s="503"/>
      <c r="BM60" s="38"/>
      <c r="BN60" s="502"/>
      <c r="BO60" s="503"/>
      <c r="BP60" s="503"/>
      <c r="BQ60" s="503"/>
      <c r="BR60" s="40"/>
      <c r="BS60" s="17"/>
    </row>
    <row r="61" spans="2:71" ht="13.5" customHeight="1" x14ac:dyDescent="0.25">
      <c r="D61" s="30" t="s">
        <v>36</v>
      </c>
      <c r="H61" s="17"/>
      <c r="I61" s="17"/>
      <c r="J61" s="17"/>
      <c r="K61" s="17"/>
      <c r="L61" s="17"/>
      <c r="M61" s="17"/>
      <c r="N61" s="17"/>
      <c r="O61" s="17"/>
      <c r="P61" s="17"/>
      <c r="Q61" s="17"/>
      <c r="S61" s="20" t="s">
        <v>68</v>
      </c>
      <c r="T61" s="17"/>
      <c r="U61" s="17"/>
      <c r="AC61" s="17"/>
      <c r="AD61" s="17"/>
      <c r="AE61" s="17"/>
      <c r="AF61" s="17"/>
      <c r="AG61" s="17"/>
      <c r="AH61" s="17"/>
      <c r="AI61" s="17"/>
      <c r="AK61" s="37"/>
      <c r="AL61" s="39"/>
      <c r="AM61" s="39"/>
      <c r="AN61" s="39"/>
      <c r="AO61" s="39"/>
      <c r="AP61" s="39"/>
      <c r="AQ61" s="39"/>
      <c r="AR61" s="39"/>
      <c r="AS61" s="38"/>
      <c r="AT61" s="502"/>
      <c r="AU61" s="503"/>
      <c r="AV61" s="503"/>
      <c r="AW61" s="503"/>
      <c r="AX61" s="38"/>
      <c r="AY61" s="502"/>
      <c r="AZ61" s="503"/>
      <c r="BA61" s="503"/>
      <c r="BB61" s="503"/>
      <c r="BC61" s="38"/>
      <c r="BD61" s="502"/>
      <c r="BE61" s="503"/>
      <c r="BF61" s="503"/>
      <c r="BG61" s="503"/>
      <c r="BH61" s="38"/>
      <c r="BI61" s="502"/>
      <c r="BJ61" s="503"/>
      <c r="BK61" s="503"/>
      <c r="BL61" s="503"/>
      <c r="BM61" s="38"/>
      <c r="BN61" s="502"/>
      <c r="BO61" s="503"/>
      <c r="BP61" s="503"/>
      <c r="BQ61" s="503"/>
      <c r="BR61" s="40"/>
      <c r="BS61" s="17"/>
    </row>
    <row r="62" spans="2:71" ht="13.5" customHeight="1" x14ac:dyDescent="0.25">
      <c r="C62" t="s">
        <v>69</v>
      </c>
      <c r="D62" s="20"/>
      <c r="G62" s="17"/>
      <c r="H62" s="17"/>
      <c r="I62" s="17"/>
      <c r="J62" s="17"/>
      <c r="K62" s="17"/>
      <c r="L62" s="17"/>
      <c r="M62" s="17"/>
      <c r="N62" s="17"/>
      <c r="O62" s="17"/>
      <c r="P62" s="17"/>
      <c r="Q62" s="17"/>
      <c r="S62" s="20" t="s">
        <v>70</v>
      </c>
      <c r="T62" s="17"/>
      <c r="W62" s="17"/>
      <c r="AC62" s="17"/>
      <c r="AD62" s="17"/>
      <c r="AE62" s="17"/>
      <c r="AF62" s="17"/>
      <c r="AG62" s="17"/>
      <c r="AH62" s="17"/>
      <c r="AI62" s="17"/>
      <c r="AK62" s="37"/>
      <c r="AL62" s="41"/>
      <c r="AM62" s="38"/>
      <c r="AN62" s="38"/>
      <c r="AO62" s="38"/>
      <c r="AP62" s="38"/>
      <c r="AQ62" s="38"/>
      <c r="AR62" s="38"/>
      <c r="AS62" s="38"/>
      <c r="AT62" s="38"/>
      <c r="AU62" s="38"/>
      <c r="AV62" s="38"/>
      <c r="AW62" s="38"/>
      <c r="AX62" s="38"/>
      <c r="AY62" s="38"/>
      <c r="AZ62" s="38"/>
      <c r="BA62" s="38"/>
      <c r="BB62" s="38"/>
      <c r="BC62" s="38"/>
      <c r="BD62" s="38"/>
      <c r="BE62" s="38"/>
      <c r="BF62" s="38"/>
      <c r="BG62" s="38"/>
      <c r="BH62" s="38"/>
      <c r="BI62" s="38"/>
      <c r="BJ62" s="38"/>
      <c r="BK62" s="38"/>
      <c r="BL62" s="38"/>
      <c r="BM62" s="38"/>
      <c r="BN62" s="38"/>
      <c r="BO62" s="38"/>
      <c r="BP62" s="38"/>
      <c r="BQ62" s="38"/>
      <c r="BR62" s="40"/>
      <c r="BS62" s="17"/>
    </row>
    <row r="63" spans="2:71" ht="13.5" customHeight="1" x14ac:dyDescent="0.25">
      <c r="G63" s="17"/>
      <c r="H63" s="17"/>
      <c r="I63" s="17"/>
      <c r="J63" s="17"/>
      <c r="K63" s="17"/>
      <c r="L63" s="17"/>
      <c r="M63" s="17"/>
      <c r="N63" s="17"/>
      <c r="O63" s="17"/>
      <c r="P63" s="17"/>
      <c r="Q63" s="17"/>
      <c r="S63" s="20" t="s">
        <v>71</v>
      </c>
      <c r="AC63" s="17"/>
      <c r="AD63" s="17"/>
      <c r="AE63" s="17"/>
      <c r="AF63" s="17"/>
      <c r="AG63" s="17"/>
      <c r="AH63" s="17"/>
      <c r="AI63" s="17"/>
      <c r="AK63" s="37"/>
      <c r="AL63" s="41"/>
      <c r="AM63" s="38" t="s">
        <v>72</v>
      </c>
      <c r="AN63" s="38"/>
      <c r="AO63" s="38"/>
      <c r="AP63" s="38"/>
      <c r="AQ63" s="38"/>
      <c r="AR63" s="38"/>
      <c r="AS63" s="38"/>
      <c r="AT63" s="502"/>
      <c r="AU63" s="503"/>
      <c r="AV63" s="503"/>
      <c r="AW63" s="503"/>
      <c r="AX63" s="38"/>
      <c r="AY63" s="502"/>
      <c r="AZ63" s="503"/>
      <c r="BA63" s="503"/>
      <c r="BB63" s="503"/>
      <c r="BC63" s="38"/>
      <c r="BD63" s="502"/>
      <c r="BE63" s="503"/>
      <c r="BF63" s="503"/>
      <c r="BG63" s="503"/>
      <c r="BH63" s="38"/>
      <c r="BI63" s="502"/>
      <c r="BJ63" s="503"/>
      <c r="BK63" s="503"/>
      <c r="BL63" s="503"/>
      <c r="BM63" s="38"/>
      <c r="BN63" s="502"/>
      <c r="BO63" s="503"/>
      <c r="BP63" s="503"/>
      <c r="BQ63" s="503"/>
      <c r="BR63" s="40"/>
      <c r="BS63" s="17"/>
    </row>
    <row r="64" spans="2:71" ht="13.5" customHeight="1" x14ac:dyDescent="0.25">
      <c r="B64" s="30" t="s">
        <v>73</v>
      </c>
      <c r="E64" s="17"/>
      <c r="F64" s="17"/>
      <c r="G64" s="17"/>
      <c r="H64" s="17"/>
      <c r="I64" s="17"/>
      <c r="J64" s="17"/>
      <c r="K64" s="17"/>
      <c r="L64" s="17"/>
      <c r="M64" s="17"/>
      <c r="N64" s="17"/>
      <c r="O64" s="17"/>
      <c r="P64" s="17"/>
      <c r="Q64" s="17"/>
      <c r="W64" s="17"/>
      <c r="AC64" s="17"/>
      <c r="AD64" s="17"/>
      <c r="AE64" s="17"/>
      <c r="AF64" s="17"/>
      <c r="AG64" s="17"/>
      <c r="AH64" s="17"/>
      <c r="AI64" s="17"/>
      <c r="AK64" s="37"/>
      <c r="AL64" s="38"/>
      <c r="AM64" s="38"/>
      <c r="AN64" s="38"/>
      <c r="AO64" s="38"/>
      <c r="AP64" s="38"/>
      <c r="AQ64" s="38"/>
      <c r="AR64" s="38"/>
      <c r="AS64" s="38"/>
      <c r="AT64" s="38"/>
      <c r="AU64" s="38"/>
      <c r="AV64" s="38"/>
      <c r="AW64" s="38"/>
      <c r="AX64" s="38"/>
      <c r="AY64" s="38"/>
      <c r="AZ64" s="38"/>
      <c r="BA64" s="38"/>
      <c r="BB64" s="38"/>
      <c r="BC64" s="38"/>
      <c r="BD64" s="38"/>
      <c r="BE64" s="38"/>
      <c r="BF64" s="38"/>
      <c r="BG64" s="38"/>
      <c r="BH64" s="38"/>
      <c r="BI64" s="38"/>
      <c r="BJ64" s="38"/>
      <c r="BK64" s="38"/>
      <c r="BL64" s="38"/>
      <c r="BM64" s="38"/>
      <c r="BN64" s="38"/>
      <c r="BO64" s="38"/>
      <c r="BP64" s="38"/>
      <c r="BQ64" s="38"/>
      <c r="BR64" s="40"/>
      <c r="BS64" s="17"/>
    </row>
    <row r="65" spans="1:71" ht="13.5" customHeight="1" x14ac:dyDescent="0.25">
      <c r="C65" s="30" t="s">
        <v>74</v>
      </c>
      <c r="E65" s="17"/>
      <c r="F65" s="17"/>
      <c r="G65" s="17"/>
      <c r="H65" s="17"/>
      <c r="R65" s="20" t="s">
        <v>75</v>
      </c>
      <c r="S65" s="17"/>
      <c r="AC65" s="17"/>
      <c r="AD65" s="17"/>
      <c r="AE65" s="17"/>
      <c r="AF65" s="17"/>
      <c r="AG65" s="17"/>
      <c r="AH65" s="17"/>
      <c r="AI65" s="17"/>
      <c r="AK65" s="37"/>
      <c r="AL65" s="38"/>
      <c r="AM65" s="38"/>
      <c r="AN65" s="38"/>
      <c r="AO65" s="38"/>
      <c r="AP65" s="38"/>
      <c r="AQ65" s="38"/>
      <c r="AR65" s="38"/>
      <c r="AS65" s="38"/>
      <c r="AT65" s="38"/>
      <c r="AU65" s="38"/>
      <c r="AV65" s="38"/>
      <c r="AW65" s="38"/>
      <c r="AX65" s="38"/>
      <c r="AY65" s="38"/>
      <c r="AZ65" s="38"/>
      <c r="BA65" s="38"/>
      <c r="BB65" s="38"/>
      <c r="BC65" s="38"/>
      <c r="BD65" s="38"/>
      <c r="BE65" s="38"/>
      <c r="BF65" s="38"/>
      <c r="BG65" s="38"/>
      <c r="BH65" s="38"/>
      <c r="BI65" s="38"/>
      <c r="BJ65" s="38"/>
      <c r="BK65" s="38"/>
      <c r="BL65" s="38"/>
      <c r="BM65" s="38"/>
      <c r="BN65" s="38"/>
      <c r="BO65" s="38"/>
      <c r="BP65" s="38"/>
      <c r="BQ65" s="38"/>
      <c r="BR65" s="40"/>
      <c r="BS65" s="17"/>
    </row>
    <row r="66" spans="1:71" ht="13.5" customHeight="1" x14ac:dyDescent="0.25">
      <c r="C66" s="30" t="s">
        <v>76</v>
      </c>
      <c r="E66" s="17"/>
      <c r="F66" s="17"/>
      <c r="G66" s="17"/>
      <c r="H66" s="17"/>
      <c r="AC66" s="17"/>
      <c r="AD66" s="17"/>
      <c r="AE66" s="17"/>
      <c r="AF66" s="17"/>
      <c r="AG66" s="17"/>
      <c r="AH66" s="17"/>
      <c r="AI66" s="17"/>
      <c r="AK66" s="37"/>
      <c r="AL66" s="38" t="s">
        <v>77</v>
      </c>
      <c r="AM66" s="38"/>
      <c r="AN66" s="38"/>
      <c r="AO66" s="38"/>
      <c r="AP66" s="38"/>
      <c r="AQ66" s="38"/>
      <c r="AR66" s="38"/>
      <c r="AS66" s="38"/>
      <c r="AT66" s="38"/>
      <c r="AU66" s="38"/>
      <c r="AV66" s="38"/>
      <c r="AW66" s="38"/>
      <c r="AX66" s="38"/>
      <c r="AY66" s="38"/>
      <c r="AZ66" s="38"/>
      <c r="BA66" s="38"/>
      <c r="BB66" s="38"/>
      <c r="BC66" s="38"/>
      <c r="BD66" s="38"/>
      <c r="BE66" s="38"/>
      <c r="BF66" s="38"/>
      <c r="BG66" s="38"/>
      <c r="BH66" s="38"/>
      <c r="BI66" s="38"/>
      <c r="BJ66" s="38"/>
      <c r="BK66" s="38"/>
      <c r="BL66" s="38"/>
      <c r="BM66" s="38"/>
      <c r="BN66" s="38"/>
      <c r="BO66" s="38"/>
      <c r="BP66" s="38"/>
      <c r="BQ66" s="38"/>
      <c r="BR66" s="40"/>
      <c r="BS66" s="17"/>
    </row>
    <row r="67" spans="1:71" ht="13.5" customHeight="1" x14ac:dyDescent="0.25">
      <c r="I67" s="17"/>
      <c r="J67" s="17"/>
      <c r="K67" s="17"/>
      <c r="L67" s="17"/>
      <c r="M67" s="17"/>
      <c r="N67" s="17"/>
      <c r="O67" s="17"/>
      <c r="P67" s="17"/>
      <c r="Q67" s="17"/>
      <c r="R67" s="20" t="s">
        <v>78</v>
      </c>
      <c r="S67" s="17"/>
      <c r="W67" s="17"/>
      <c r="AC67" s="17"/>
      <c r="AD67" s="17"/>
      <c r="AE67" s="17"/>
      <c r="AF67" s="17"/>
      <c r="AG67" s="17"/>
      <c r="AH67" s="17"/>
      <c r="AI67" s="17"/>
      <c r="AK67" s="37"/>
      <c r="AL67" s="38"/>
      <c r="AM67" s="38"/>
      <c r="AN67" s="38"/>
      <c r="AO67" s="38"/>
      <c r="AP67" s="38"/>
      <c r="AQ67" s="38"/>
      <c r="AR67" s="38"/>
      <c r="AS67" s="38"/>
      <c r="AT67" s="38"/>
      <c r="AU67" s="38"/>
      <c r="AV67" s="38"/>
      <c r="AW67" s="38"/>
      <c r="AX67" s="38"/>
      <c r="AY67" s="38"/>
      <c r="AZ67" s="38"/>
      <c r="BA67" s="38"/>
      <c r="BB67" s="38"/>
      <c r="BC67" s="38"/>
      <c r="BD67" s="38"/>
      <c r="BE67" s="38"/>
      <c r="BF67" s="38"/>
      <c r="BG67" s="38"/>
      <c r="BH67" s="38"/>
      <c r="BI67" s="38"/>
      <c r="BJ67" s="38"/>
      <c r="BK67" s="38"/>
      <c r="BL67" s="38"/>
      <c r="BM67" s="38"/>
      <c r="BN67" s="38"/>
      <c r="BO67" s="38"/>
      <c r="BP67" s="38"/>
      <c r="BQ67" s="38"/>
      <c r="BR67" s="40"/>
      <c r="BS67" s="17"/>
    </row>
    <row r="68" spans="1:71" ht="13.5" customHeight="1" x14ac:dyDescent="0.25">
      <c r="L68" s="17"/>
      <c r="M68" s="17"/>
      <c r="N68" s="17"/>
      <c r="O68" s="17"/>
      <c r="P68" s="17"/>
      <c r="Q68" s="17"/>
      <c r="Y68" s="17"/>
      <c r="Z68" s="17"/>
      <c r="AA68" s="17"/>
      <c r="AB68" s="17"/>
      <c r="AC68" s="17"/>
      <c r="AD68" s="17"/>
      <c r="AE68" s="17"/>
      <c r="AF68" s="17"/>
      <c r="AG68" s="17"/>
      <c r="AH68" s="17"/>
      <c r="AI68" s="17"/>
      <c r="AK68" s="37"/>
      <c r="AL68" s="38" t="s">
        <v>79</v>
      </c>
      <c r="AM68" s="38"/>
      <c r="AN68" s="38"/>
      <c r="AO68" s="38"/>
      <c r="AP68" s="38"/>
      <c r="AQ68" s="38"/>
      <c r="AR68" s="38"/>
      <c r="AS68" s="38"/>
      <c r="AT68" s="38"/>
      <c r="AU68" s="38"/>
      <c r="AV68" s="38"/>
      <c r="AW68" s="38"/>
      <c r="AX68" s="38"/>
      <c r="AY68" s="38"/>
      <c r="AZ68" s="38"/>
      <c r="BA68" s="38"/>
      <c r="BB68" s="38"/>
      <c r="BC68" s="38"/>
      <c r="BD68" s="38"/>
      <c r="BE68" s="38"/>
      <c r="BF68" s="38"/>
      <c r="BG68" s="38"/>
      <c r="BH68" s="38"/>
      <c r="BI68" s="38"/>
      <c r="BJ68" s="38"/>
      <c r="BK68" s="38"/>
      <c r="BL68" s="38"/>
      <c r="BM68" s="38"/>
      <c r="BN68" s="38"/>
      <c r="BO68" s="38"/>
      <c r="BP68" s="38"/>
      <c r="BQ68" s="38"/>
      <c r="BR68" s="40"/>
      <c r="BS68" s="17"/>
    </row>
    <row r="69" spans="1:71" ht="13.5" customHeight="1" x14ac:dyDescent="0.25">
      <c r="B69" s="44" t="s">
        <v>80</v>
      </c>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17"/>
      <c r="AK69" s="37"/>
      <c r="AL69" s="39"/>
      <c r="AM69" s="39"/>
      <c r="AN69" s="39"/>
      <c r="AO69" s="39"/>
      <c r="AP69" s="39"/>
      <c r="AQ69" s="39"/>
      <c r="AR69" s="39"/>
      <c r="AS69" s="38"/>
      <c r="AT69" s="502"/>
      <c r="AU69" s="503"/>
      <c r="AV69" s="503"/>
      <c r="AW69" s="503"/>
      <c r="AX69" s="38"/>
      <c r="AY69" s="502"/>
      <c r="AZ69" s="503"/>
      <c r="BA69" s="503"/>
      <c r="BB69" s="503"/>
      <c r="BC69" s="38"/>
      <c r="BD69" s="502"/>
      <c r="BE69" s="503"/>
      <c r="BF69" s="503"/>
      <c r="BG69" s="503"/>
      <c r="BH69" s="38"/>
      <c r="BI69" s="502"/>
      <c r="BJ69" s="503"/>
      <c r="BK69" s="503"/>
      <c r="BL69" s="503"/>
      <c r="BM69" s="38"/>
      <c r="BN69" s="502"/>
      <c r="BO69" s="503"/>
      <c r="BP69" s="503"/>
      <c r="BQ69" s="503"/>
      <c r="BR69" s="40"/>
      <c r="BS69" s="17"/>
    </row>
    <row r="70" spans="1:71" ht="13.5" customHeight="1" x14ac:dyDescent="0.25">
      <c r="A70" s="45"/>
      <c r="B70" s="30" t="s">
        <v>81</v>
      </c>
      <c r="Y70" s="17"/>
      <c r="Z70" s="17"/>
      <c r="AA70" s="17"/>
      <c r="AB70" s="17"/>
      <c r="AC70" s="17"/>
      <c r="AD70" s="17"/>
      <c r="AE70" s="17"/>
      <c r="AF70" s="17"/>
      <c r="AG70" s="17"/>
      <c r="AH70" s="17"/>
      <c r="AI70" s="17"/>
      <c r="AK70" s="37"/>
      <c r="AL70" s="39"/>
      <c r="AM70" s="39"/>
      <c r="AN70" s="39"/>
      <c r="AO70" s="39"/>
      <c r="AP70" s="39"/>
      <c r="AQ70" s="39"/>
      <c r="AR70" s="39"/>
      <c r="AS70" s="38"/>
      <c r="AT70" s="502"/>
      <c r="AU70" s="503"/>
      <c r="AV70" s="503"/>
      <c r="AW70" s="503"/>
      <c r="AX70" s="38"/>
      <c r="AY70" s="502"/>
      <c r="AZ70" s="503"/>
      <c r="BA70" s="503"/>
      <c r="BB70" s="503"/>
      <c r="BC70" s="38"/>
      <c r="BD70" s="502"/>
      <c r="BE70" s="503"/>
      <c r="BF70" s="503"/>
      <c r="BG70" s="503"/>
      <c r="BH70" s="38"/>
      <c r="BI70" s="502"/>
      <c r="BJ70" s="503"/>
      <c r="BK70" s="503"/>
      <c r="BL70" s="503"/>
      <c r="BM70" s="38"/>
      <c r="BN70" s="502"/>
      <c r="BO70" s="503"/>
      <c r="BP70" s="503"/>
      <c r="BQ70" s="503"/>
      <c r="BR70" s="40"/>
      <c r="BS70" s="17"/>
    </row>
    <row r="71" spans="1:71" ht="13.5" customHeight="1" x14ac:dyDescent="0.25">
      <c r="A71" s="45"/>
      <c r="B71" s="30" t="s">
        <v>82</v>
      </c>
      <c r="E71" s="17"/>
      <c r="N71" s="17"/>
      <c r="O71" s="17"/>
      <c r="P71" s="17"/>
      <c r="Q71" s="17"/>
      <c r="R71" s="17"/>
      <c r="S71" s="17"/>
      <c r="T71" s="17"/>
      <c r="W71" s="27"/>
      <c r="X71" s="17"/>
      <c r="Y71" s="17"/>
      <c r="Z71" s="17"/>
      <c r="AA71" s="17"/>
      <c r="AB71" s="17"/>
      <c r="AC71" s="17"/>
      <c r="AD71" s="17"/>
      <c r="AE71" s="17"/>
      <c r="AF71" s="17"/>
      <c r="AG71" s="17"/>
      <c r="AH71" s="17"/>
      <c r="AI71" s="17"/>
      <c r="AK71" s="37"/>
      <c r="AL71" s="39"/>
      <c r="AM71" s="39"/>
      <c r="AN71" s="39"/>
      <c r="AO71" s="39"/>
      <c r="AP71" s="39"/>
      <c r="AQ71" s="39"/>
      <c r="AR71" s="39"/>
      <c r="AS71" s="38"/>
      <c r="AT71" s="502"/>
      <c r="AU71" s="503"/>
      <c r="AV71" s="503"/>
      <c r="AW71" s="503"/>
      <c r="AX71" s="38"/>
      <c r="AY71" s="502"/>
      <c r="AZ71" s="503"/>
      <c r="BA71" s="503"/>
      <c r="BB71" s="503"/>
      <c r="BC71" s="38"/>
      <c r="BD71" s="502"/>
      <c r="BE71" s="503"/>
      <c r="BF71" s="503"/>
      <c r="BG71" s="503"/>
      <c r="BH71" s="38"/>
      <c r="BI71" s="502"/>
      <c r="BJ71" s="503"/>
      <c r="BK71" s="503"/>
      <c r="BL71" s="503"/>
      <c r="BM71" s="38"/>
      <c r="BN71" s="502"/>
      <c r="BO71" s="503"/>
      <c r="BP71" s="503"/>
      <c r="BQ71" s="503"/>
      <c r="BR71" s="40"/>
      <c r="BS71" s="17"/>
    </row>
    <row r="72" spans="1:71" ht="13.5" customHeight="1" x14ac:dyDescent="0.25">
      <c r="B72" s="30" t="s">
        <v>83</v>
      </c>
      <c r="F72" s="17"/>
      <c r="G72" s="17"/>
      <c r="H72" s="17"/>
      <c r="I72" s="17"/>
      <c r="J72" s="17"/>
      <c r="K72" s="17"/>
      <c r="L72" s="17"/>
      <c r="M72" s="17"/>
      <c r="N72" s="17"/>
      <c r="O72" s="17"/>
      <c r="P72" s="17"/>
      <c r="Q72" s="17"/>
      <c r="R72" s="17"/>
      <c r="S72" s="17"/>
      <c r="T72" s="17"/>
      <c r="U72" s="17"/>
      <c r="V72" s="17"/>
      <c r="W72" s="27"/>
      <c r="X72" s="17"/>
      <c r="Y72" s="17"/>
      <c r="Z72" s="17"/>
      <c r="AA72" s="17"/>
      <c r="AC72" s="17"/>
      <c r="AD72" s="17"/>
      <c r="AE72" s="17"/>
      <c r="AF72" s="17"/>
      <c r="AH72" s="17"/>
      <c r="AI72" s="17"/>
      <c r="AK72" s="37"/>
      <c r="AL72" s="39"/>
      <c r="AM72" s="39"/>
      <c r="AN72" s="39"/>
      <c r="AO72" s="39"/>
      <c r="AP72" s="39"/>
      <c r="AQ72" s="39"/>
      <c r="AR72" s="39"/>
      <c r="AS72" s="38"/>
      <c r="AT72" s="502"/>
      <c r="AU72" s="503"/>
      <c r="AV72" s="503"/>
      <c r="AW72" s="503"/>
      <c r="AX72" s="38"/>
      <c r="AY72" s="502"/>
      <c r="AZ72" s="503"/>
      <c r="BA72" s="503"/>
      <c r="BB72" s="503"/>
      <c r="BC72" s="38"/>
      <c r="BD72" s="502"/>
      <c r="BE72" s="503"/>
      <c r="BF72" s="503"/>
      <c r="BG72" s="503"/>
      <c r="BH72" s="38"/>
      <c r="BI72" s="502"/>
      <c r="BJ72" s="503"/>
      <c r="BK72" s="503"/>
      <c r="BL72" s="503"/>
      <c r="BM72" s="38"/>
      <c r="BN72" s="502"/>
      <c r="BO72" s="503"/>
      <c r="BP72" s="503"/>
      <c r="BQ72" s="503"/>
      <c r="BR72" s="40"/>
      <c r="BS72" s="17"/>
    </row>
    <row r="73" spans="1:71" ht="13.5" customHeight="1" x14ac:dyDescent="0.25">
      <c r="B73" s="30" t="s">
        <v>84</v>
      </c>
      <c r="F73" s="17"/>
      <c r="G73" s="17"/>
      <c r="H73" s="17"/>
      <c r="I73" s="17"/>
      <c r="J73" s="17"/>
      <c r="K73" s="17"/>
      <c r="L73" s="17"/>
      <c r="M73" s="17"/>
      <c r="O73" s="17"/>
      <c r="P73" s="17"/>
      <c r="Q73" s="17"/>
      <c r="R73" s="17"/>
      <c r="S73" s="17"/>
      <c r="T73" s="17"/>
      <c r="U73" s="17"/>
      <c r="W73" s="27"/>
      <c r="X73" s="17"/>
      <c r="Y73" s="17"/>
      <c r="Z73" s="17"/>
      <c r="AA73" s="17"/>
      <c r="AC73" s="17"/>
      <c r="AD73" s="17"/>
      <c r="AE73" s="17"/>
      <c r="AF73" s="17"/>
      <c r="AH73" s="17"/>
      <c r="AI73" s="17"/>
      <c r="AK73" s="37"/>
      <c r="AL73" s="39"/>
      <c r="AM73" s="39"/>
      <c r="AN73" s="39"/>
      <c r="AO73" s="39"/>
      <c r="AP73" s="39"/>
      <c r="AQ73" s="39"/>
      <c r="AR73" s="39"/>
      <c r="AS73" s="38"/>
      <c r="AT73" s="502"/>
      <c r="AU73" s="503"/>
      <c r="AV73" s="503"/>
      <c r="AW73" s="503"/>
      <c r="AX73" s="38"/>
      <c r="AY73" s="502"/>
      <c r="AZ73" s="503"/>
      <c r="BA73" s="503"/>
      <c r="BB73" s="503"/>
      <c r="BC73" s="38"/>
      <c r="BD73" s="502"/>
      <c r="BE73" s="503"/>
      <c r="BF73" s="503"/>
      <c r="BG73" s="503"/>
      <c r="BH73" s="38"/>
      <c r="BI73" s="502"/>
      <c r="BJ73" s="503"/>
      <c r="BK73" s="503"/>
      <c r="BL73" s="503"/>
      <c r="BM73" s="38"/>
      <c r="BN73" s="502"/>
      <c r="BO73" s="503"/>
      <c r="BP73" s="503"/>
      <c r="BQ73" s="503"/>
      <c r="BR73" s="40"/>
      <c r="BS73" s="17"/>
    </row>
    <row r="74" spans="1:71" ht="13.5" customHeight="1" x14ac:dyDescent="0.25">
      <c r="B74" s="27" t="s">
        <v>85</v>
      </c>
      <c r="F74" s="17"/>
      <c r="G74" s="17"/>
      <c r="H74" s="17"/>
      <c r="I74" s="17"/>
      <c r="J74" s="17"/>
      <c r="K74" s="17"/>
      <c r="L74" s="17"/>
      <c r="M74" s="17"/>
      <c r="N74" s="17"/>
      <c r="O74" s="17"/>
      <c r="P74" s="17"/>
      <c r="Q74" s="17"/>
      <c r="R74" s="17"/>
      <c r="S74" s="17"/>
      <c r="T74" s="17"/>
      <c r="U74" s="17"/>
      <c r="W74" s="27"/>
      <c r="X74" s="17"/>
      <c r="Y74" s="17"/>
      <c r="Z74" s="17"/>
      <c r="AA74" s="17"/>
      <c r="AC74" s="17"/>
      <c r="AD74" s="17"/>
      <c r="AE74" s="17"/>
      <c r="AF74" s="17"/>
      <c r="AH74" s="17"/>
      <c r="AI74" s="17"/>
      <c r="AK74" s="37"/>
      <c r="AL74" s="39"/>
      <c r="AM74" s="39"/>
      <c r="AN74" s="39"/>
      <c r="AO74" s="39"/>
      <c r="AP74" s="39"/>
      <c r="AQ74" s="39"/>
      <c r="AR74" s="39"/>
      <c r="AS74" s="38"/>
      <c r="AT74" s="502"/>
      <c r="AU74" s="503"/>
      <c r="AV74" s="503"/>
      <c r="AW74" s="503"/>
      <c r="AX74" s="38"/>
      <c r="AY74" s="502"/>
      <c r="AZ74" s="503"/>
      <c r="BA74" s="503"/>
      <c r="BB74" s="503"/>
      <c r="BC74" s="38"/>
      <c r="BD74" s="502"/>
      <c r="BE74" s="503"/>
      <c r="BF74" s="503"/>
      <c r="BG74" s="503"/>
      <c r="BH74" s="38"/>
      <c r="BI74" s="502"/>
      <c r="BJ74" s="503"/>
      <c r="BK74" s="503"/>
      <c r="BL74" s="503"/>
      <c r="BM74" s="38"/>
      <c r="BN74" s="502"/>
      <c r="BO74" s="503"/>
      <c r="BP74" s="503"/>
      <c r="BQ74" s="503"/>
      <c r="BR74" s="40"/>
      <c r="BS74" s="17"/>
    </row>
    <row r="75" spans="1:71" ht="13.5" customHeight="1" x14ac:dyDescent="0.25">
      <c r="B75" s="30" t="s">
        <v>86</v>
      </c>
      <c r="F75" s="17"/>
      <c r="G75" s="17"/>
      <c r="H75" s="17"/>
      <c r="I75" s="17"/>
      <c r="J75" s="17"/>
      <c r="K75" s="17"/>
      <c r="L75" s="17"/>
      <c r="M75" s="17"/>
      <c r="N75" s="17"/>
      <c r="O75" s="17"/>
      <c r="P75" s="17"/>
      <c r="Q75" s="17"/>
      <c r="R75" s="17"/>
      <c r="S75" s="17"/>
      <c r="T75" s="17"/>
      <c r="U75" s="17"/>
      <c r="X75" s="17"/>
      <c r="Y75" s="17"/>
      <c r="Z75" s="17"/>
      <c r="AA75" s="17"/>
      <c r="AC75" s="17"/>
      <c r="AD75" s="17"/>
      <c r="AE75" s="17"/>
      <c r="AF75" s="17"/>
      <c r="AH75" s="17"/>
      <c r="AI75" s="17"/>
      <c r="AK75" s="37"/>
      <c r="AL75" s="41"/>
      <c r="AM75" s="38"/>
      <c r="AN75" s="38"/>
      <c r="AO75" s="38"/>
      <c r="AP75" s="38"/>
      <c r="AQ75" s="38"/>
      <c r="AR75" s="38"/>
      <c r="AS75" s="38"/>
      <c r="AT75" s="38"/>
      <c r="AU75" s="38"/>
      <c r="AV75" s="38"/>
      <c r="AW75" s="38"/>
      <c r="AX75" s="38"/>
      <c r="AY75" s="38"/>
      <c r="AZ75" s="38"/>
      <c r="BA75" s="38"/>
      <c r="BB75" s="38"/>
      <c r="BC75" s="38"/>
      <c r="BD75" s="38"/>
      <c r="BE75" s="38"/>
      <c r="BF75" s="38"/>
      <c r="BG75" s="38"/>
      <c r="BH75" s="38"/>
      <c r="BI75" s="38"/>
      <c r="BJ75" s="38"/>
      <c r="BK75" s="38"/>
      <c r="BL75" s="38"/>
      <c r="BM75" s="38"/>
      <c r="BN75" s="38"/>
      <c r="BO75" s="38"/>
      <c r="BP75" s="38"/>
      <c r="BQ75" s="38"/>
      <c r="BR75" s="40"/>
      <c r="BS75" s="17"/>
    </row>
    <row r="76" spans="1:71" ht="13.5" customHeight="1" x14ac:dyDescent="0.25">
      <c r="F76" s="17"/>
      <c r="G76" s="17"/>
      <c r="H76" s="17"/>
      <c r="I76" s="17"/>
      <c r="J76" s="17"/>
      <c r="K76" s="17"/>
      <c r="L76" s="17"/>
      <c r="M76" s="17"/>
      <c r="N76" s="17"/>
      <c r="O76" s="17"/>
      <c r="P76" s="17"/>
      <c r="Q76" s="17"/>
      <c r="R76" s="17"/>
      <c r="S76" s="17"/>
      <c r="T76" s="17"/>
      <c r="U76" s="17"/>
      <c r="Y76" s="17"/>
      <c r="AC76" s="17"/>
      <c r="AD76" s="17"/>
      <c r="AF76" s="17"/>
      <c r="AH76" s="17"/>
      <c r="AI76" s="17"/>
      <c r="AK76" s="37"/>
      <c r="AL76" s="41"/>
      <c r="AM76" s="38" t="s">
        <v>87</v>
      </c>
      <c r="AN76" s="38"/>
      <c r="AO76" s="38"/>
      <c r="AP76" s="38"/>
      <c r="AQ76" s="38"/>
      <c r="AR76" s="38"/>
      <c r="AS76" s="38"/>
      <c r="AT76" s="502"/>
      <c r="AU76" s="503"/>
      <c r="AV76" s="503"/>
      <c r="AW76" s="503"/>
      <c r="AX76" s="38"/>
      <c r="AY76" s="502"/>
      <c r="AZ76" s="503"/>
      <c r="BA76" s="503"/>
      <c r="BB76" s="503"/>
      <c r="BC76" s="38"/>
      <c r="BD76" s="502"/>
      <c r="BE76" s="503"/>
      <c r="BF76" s="503"/>
      <c r="BG76" s="503"/>
      <c r="BH76" s="38"/>
      <c r="BI76" s="502"/>
      <c r="BJ76" s="503"/>
      <c r="BK76" s="503"/>
      <c r="BL76" s="503"/>
      <c r="BM76" s="38"/>
      <c r="BN76" s="502"/>
      <c r="BO76" s="503"/>
      <c r="BP76" s="503"/>
      <c r="BQ76" s="503"/>
      <c r="BR76" s="40"/>
      <c r="BS76" s="17"/>
    </row>
    <row r="77" spans="1:71" ht="13.5" customHeight="1" x14ac:dyDescent="0.25">
      <c r="B77" s="27" t="s">
        <v>88</v>
      </c>
      <c r="F77" s="17"/>
      <c r="G77" s="17"/>
      <c r="H77" s="17"/>
      <c r="I77" s="17"/>
      <c r="J77" s="17"/>
      <c r="K77" s="17"/>
      <c r="L77" s="17"/>
      <c r="M77" s="17"/>
      <c r="N77" s="17"/>
      <c r="O77" s="17"/>
      <c r="P77" s="17"/>
      <c r="Q77" s="17"/>
      <c r="R77" s="17"/>
      <c r="S77" s="17"/>
      <c r="T77" s="17"/>
      <c r="U77" s="17"/>
      <c r="Y77" s="17"/>
      <c r="AC77" s="17"/>
      <c r="AD77" s="17"/>
      <c r="AF77" s="17"/>
      <c r="AI77" s="17"/>
      <c r="AK77" s="37"/>
      <c r="AL77" s="38"/>
      <c r="AM77" s="38"/>
      <c r="AN77" s="38"/>
      <c r="AO77" s="38"/>
      <c r="AP77" s="38"/>
      <c r="AQ77" s="38"/>
      <c r="AR77" s="38"/>
      <c r="AS77" s="38"/>
      <c r="AT77" s="38"/>
      <c r="AU77" s="38"/>
      <c r="AV77" s="38"/>
      <c r="AW77" s="38"/>
      <c r="AX77" s="38"/>
      <c r="AY77" s="38"/>
      <c r="AZ77" s="38"/>
      <c r="BA77" s="38"/>
      <c r="BB77" s="38"/>
      <c r="BC77" s="38"/>
      <c r="BD77" s="38"/>
      <c r="BE77" s="38"/>
      <c r="BF77" s="38"/>
      <c r="BG77" s="38"/>
      <c r="BH77" s="38"/>
      <c r="BI77" s="38"/>
      <c r="BJ77" s="38"/>
      <c r="BK77" s="38"/>
      <c r="BL77" s="38"/>
      <c r="BM77" s="38"/>
      <c r="BN77" s="38"/>
      <c r="BO77" s="38"/>
      <c r="BP77" s="38"/>
      <c r="BQ77" s="38"/>
      <c r="BR77" s="40"/>
      <c r="BS77" s="17"/>
    </row>
    <row r="78" spans="1:71" ht="13.5" customHeight="1" x14ac:dyDescent="0.25">
      <c r="B78" s="30" t="s">
        <v>89</v>
      </c>
      <c r="F78" s="17"/>
      <c r="G78" s="17"/>
      <c r="H78" s="17"/>
      <c r="I78" s="17"/>
      <c r="J78" s="17"/>
      <c r="K78" s="17"/>
      <c r="L78" s="17"/>
      <c r="M78" s="17"/>
      <c r="N78" s="17"/>
      <c r="O78" s="17"/>
      <c r="P78" s="17"/>
      <c r="Q78" s="17"/>
      <c r="R78" s="17"/>
      <c r="S78" s="17"/>
      <c r="T78" s="17"/>
      <c r="U78" s="17"/>
      <c r="AK78" s="46"/>
      <c r="AL78" s="47"/>
      <c r="AM78" s="39"/>
      <c r="AN78" s="39"/>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9"/>
      <c r="BN78" s="39"/>
      <c r="BO78" s="39"/>
      <c r="BP78" s="39"/>
      <c r="BQ78" s="39"/>
      <c r="BR78" s="48"/>
      <c r="BS78" s="17"/>
    </row>
    <row r="79" spans="1:71" ht="13.5" customHeight="1" x14ac:dyDescent="0.25">
      <c r="BS79" s="17"/>
    </row>
  </sheetData>
  <mergeCells count="81">
    <mergeCell ref="BD70:BG70"/>
    <mergeCell ref="BI70:BL70"/>
    <mergeCell ref="BN70:BQ70"/>
    <mergeCell ref="AT59:AW59"/>
    <mergeCell ref="AY59:BB59"/>
    <mergeCell ref="AY60:BB60"/>
    <mergeCell ref="AT69:AW69"/>
    <mergeCell ref="AT70:AW70"/>
    <mergeCell ref="AY70:BB70"/>
    <mergeCell ref="AT57:AW57"/>
    <mergeCell ref="BN57:BQ57"/>
    <mergeCell ref="BD59:BG59"/>
    <mergeCell ref="BD60:BG60"/>
    <mergeCell ref="BI60:BL60"/>
    <mergeCell ref="BN60:BQ60"/>
    <mergeCell ref="BD57:BG57"/>
    <mergeCell ref="BI57:BL57"/>
    <mergeCell ref="BD58:BG58"/>
    <mergeCell ref="BI58:BL58"/>
    <mergeCell ref="BN58:BQ58"/>
    <mergeCell ref="BI59:BL59"/>
    <mergeCell ref="BN59:BQ59"/>
    <mergeCell ref="AY57:BB57"/>
    <mergeCell ref="AT58:AW58"/>
    <mergeCell ref="AY58:BB58"/>
    <mergeCell ref="B35:AH38"/>
    <mergeCell ref="BI56:BL56"/>
    <mergeCell ref="BN56:BQ56"/>
    <mergeCell ref="BM16:BQ16"/>
    <mergeCell ref="BK44:BP44"/>
    <mergeCell ref="BK46:BP46"/>
    <mergeCell ref="BK48:BP48"/>
    <mergeCell ref="AT56:AW56"/>
    <mergeCell ref="BD56:BG56"/>
    <mergeCell ref="AY56:BB56"/>
    <mergeCell ref="AK5:BQ8"/>
    <mergeCell ref="C12:AH15"/>
    <mergeCell ref="C16:AH19"/>
    <mergeCell ref="C24:P25"/>
    <mergeCell ref="C26:S27"/>
    <mergeCell ref="T26:AG27"/>
    <mergeCell ref="AT76:AW76"/>
    <mergeCell ref="AY76:BB76"/>
    <mergeCell ref="BD76:BG76"/>
    <mergeCell ref="BI76:BL76"/>
    <mergeCell ref="BN76:BQ76"/>
    <mergeCell ref="BI74:BL74"/>
    <mergeCell ref="BN74:BQ74"/>
    <mergeCell ref="AT71:AW71"/>
    <mergeCell ref="AY71:BB71"/>
    <mergeCell ref="BD71:BG71"/>
    <mergeCell ref="BN71:BQ71"/>
    <mergeCell ref="AY72:BB72"/>
    <mergeCell ref="BD72:BG72"/>
    <mergeCell ref="BN72:BQ72"/>
    <mergeCell ref="AT72:AW72"/>
    <mergeCell ref="AT73:AW73"/>
    <mergeCell ref="AY73:BB73"/>
    <mergeCell ref="BD73:BG73"/>
    <mergeCell ref="AT74:AW74"/>
    <mergeCell ref="AY74:BB74"/>
    <mergeCell ref="BD74:BG74"/>
    <mergeCell ref="BI69:BL69"/>
    <mergeCell ref="BN69:BQ69"/>
    <mergeCell ref="BI71:BL71"/>
    <mergeCell ref="BI72:BL72"/>
    <mergeCell ref="BI73:BL73"/>
    <mergeCell ref="BN73:BQ73"/>
    <mergeCell ref="AT60:AW60"/>
    <mergeCell ref="AT61:AW61"/>
    <mergeCell ref="AT63:AW63"/>
    <mergeCell ref="AY69:BB69"/>
    <mergeCell ref="BD69:BG69"/>
    <mergeCell ref="BD61:BG61"/>
    <mergeCell ref="AY61:BB61"/>
    <mergeCell ref="AY63:BB63"/>
    <mergeCell ref="BD63:BG63"/>
    <mergeCell ref="BI63:BL63"/>
    <mergeCell ref="BN63:BQ63"/>
    <mergeCell ref="BI61:BL61"/>
    <mergeCell ref="BN61:BQ61"/>
  </mergeCells>
  <pageMargins left="0.7" right="0.7" top="0.75" bottom="0.75" header="0" footer="0"/>
  <pageSetup pageOrder="overThenDown"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BS39"/>
  <sheetViews>
    <sheetView showGridLines="0" tabSelected="1" workbookViewId="0">
      <selection activeCell="A52" sqref="A1:XFD1048576"/>
    </sheetView>
  </sheetViews>
  <sheetFormatPr defaultColWidth="3.5546875" defaultRowHeight="13.5" customHeight="1" x14ac:dyDescent="0.25"/>
  <sheetData>
    <row r="2" spans="2:71" ht="13.5" customHeight="1" x14ac:dyDescent="0.25">
      <c r="B2" s="49" t="s">
        <v>75</v>
      </c>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K2" s="97">
        <v>1</v>
      </c>
      <c r="AL2" s="289" t="s">
        <v>2051</v>
      </c>
      <c r="AM2" s="289"/>
      <c r="AN2" s="289"/>
      <c r="AO2" s="289"/>
      <c r="AP2" s="289"/>
      <c r="AQ2" s="289"/>
      <c r="AR2" s="289"/>
      <c r="AS2" s="289"/>
      <c r="AT2" s="289"/>
      <c r="AU2" s="300"/>
      <c r="AV2" s="300"/>
      <c r="AW2" s="300"/>
      <c r="AX2" s="300"/>
      <c r="AY2" s="289"/>
      <c r="AZ2" s="300"/>
      <c r="BA2" s="300"/>
      <c r="BB2" s="300"/>
      <c r="BC2" s="289"/>
      <c r="BD2" s="289"/>
      <c r="BE2" s="289"/>
      <c r="BF2" s="289"/>
      <c r="BG2" s="289"/>
      <c r="BH2" s="300"/>
      <c r="BI2" s="289"/>
      <c r="BJ2" s="300"/>
      <c r="BK2" s="289"/>
      <c r="BL2" s="289"/>
      <c r="BM2" s="289"/>
      <c r="BN2" s="289"/>
      <c r="BO2" s="407"/>
      <c r="BP2" s="720">
        <f>'4'!BO38-'4'!BO75</f>
        <v>0</v>
      </c>
      <c r="BQ2" s="529"/>
      <c r="BR2" s="530"/>
      <c r="BS2" s="17"/>
    </row>
    <row r="3" spans="2:71" ht="13.5" customHeight="1" x14ac:dyDescent="0.25">
      <c r="B3" s="45"/>
      <c r="AK3" s="468"/>
      <c r="AL3" s="469"/>
      <c r="AM3" s="469"/>
      <c r="AN3" s="469"/>
      <c r="AO3" s="469"/>
      <c r="AP3" s="469"/>
      <c r="AQ3" s="469"/>
      <c r="AR3" s="469"/>
      <c r="AS3" s="469"/>
      <c r="AT3" s="469"/>
      <c r="AU3" s="469"/>
      <c r="AV3" s="469"/>
      <c r="AW3" s="469"/>
      <c r="AX3" s="469"/>
      <c r="AY3" s="469"/>
      <c r="AZ3" s="469"/>
      <c r="BA3" s="469"/>
      <c r="BB3" s="469"/>
      <c r="BC3" s="469"/>
      <c r="BD3" s="469"/>
      <c r="BE3" s="469"/>
      <c r="BF3" s="469"/>
      <c r="BG3" s="469"/>
      <c r="BH3" s="469"/>
      <c r="BI3" s="469"/>
      <c r="BJ3" s="469"/>
      <c r="BK3" s="469"/>
      <c r="BL3" s="469"/>
      <c r="BM3" s="469"/>
      <c r="BN3" s="469"/>
      <c r="BO3" s="469"/>
      <c r="BP3" s="469"/>
      <c r="BQ3" s="469"/>
      <c r="BR3" s="442"/>
    </row>
    <row r="4" spans="2:71" ht="13.5" customHeight="1" x14ac:dyDescent="0.25">
      <c r="B4" t="s">
        <v>104</v>
      </c>
      <c r="AK4" s="443"/>
      <c r="AL4" s="445" t="s">
        <v>2052</v>
      </c>
      <c r="AM4" s="445"/>
      <c r="AN4" s="445"/>
      <c r="AO4" s="445"/>
      <c r="AP4" s="445"/>
      <c r="AQ4" s="445"/>
      <c r="AR4" s="445"/>
      <c r="AS4" s="445"/>
      <c r="AT4" s="445"/>
      <c r="AU4" s="445"/>
      <c r="AV4" s="445"/>
      <c r="AW4" s="445"/>
      <c r="AX4" s="445"/>
      <c r="AY4" s="445"/>
      <c r="AZ4" s="445"/>
      <c r="BA4" s="445"/>
      <c r="BB4" s="445"/>
      <c r="BC4" s="445"/>
      <c r="BD4" s="445"/>
      <c r="BE4" s="445"/>
      <c r="BF4" s="445"/>
      <c r="BG4" s="445"/>
      <c r="BH4" s="445"/>
      <c r="BI4" s="445"/>
      <c r="BJ4" s="445"/>
      <c r="BK4" s="445"/>
      <c r="BL4" s="445"/>
      <c r="BM4" s="445"/>
      <c r="BN4" s="445"/>
      <c r="BO4" s="445"/>
      <c r="BP4" s="445"/>
      <c r="BQ4" s="445"/>
      <c r="BR4" s="447"/>
    </row>
    <row r="5" spans="2:71" ht="13.5" customHeight="1" x14ac:dyDescent="0.25">
      <c r="AK5" s="309"/>
      <c r="BM5" s="41"/>
      <c r="BN5" s="41"/>
      <c r="BO5" s="41"/>
      <c r="BP5" s="41"/>
      <c r="BQ5" s="41"/>
      <c r="BR5" s="219"/>
    </row>
    <row r="6" spans="2:71" ht="13.5" customHeight="1" x14ac:dyDescent="0.25">
      <c r="B6" t="s">
        <v>2053</v>
      </c>
      <c r="AK6" s="309"/>
      <c r="AL6" s="41"/>
      <c r="AM6" s="41"/>
      <c r="AN6" s="41"/>
      <c r="AO6" s="41"/>
      <c r="AP6" s="41"/>
      <c r="AQ6" s="41"/>
      <c r="AR6" s="41"/>
      <c r="AS6" s="41"/>
      <c r="AX6" s="47" t="s">
        <v>2054</v>
      </c>
      <c r="AY6" s="47"/>
      <c r="AZ6" s="47"/>
      <c r="BA6" s="47"/>
      <c r="BB6" s="394"/>
      <c r="BC6" s="47" t="s">
        <v>2055</v>
      </c>
      <c r="BD6" s="177"/>
      <c r="BE6" s="47"/>
      <c r="BF6" s="47"/>
      <c r="BG6" s="47"/>
      <c r="BH6" s="46" t="s">
        <v>2056</v>
      </c>
      <c r="BI6" s="177"/>
      <c r="BJ6" s="47"/>
      <c r="BK6" s="47"/>
      <c r="BL6" s="47"/>
      <c r="BM6" s="47"/>
      <c r="BN6" s="47"/>
      <c r="BO6" s="47"/>
      <c r="BP6" s="47"/>
      <c r="BQ6" s="47"/>
      <c r="BR6" s="220"/>
    </row>
    <row r="7" spans="2:71" ht="13.5" customHeight="1" x14ac:dyDescent="0.25">
      <c r="B7" t="s">
        <v>2057</v>
      </c>
      <c r="AK7" s="309"/>
      <c r="AL7" s="41" t="s">
        <v>2058</v>
      </c>
      <c r="AM7" s="41"/>
      <c r="AN7" s="41"/>
      <c r="AO7" s="41"/>
      <c r="AQ7" s="41"/>
      <c r="AR7" s="41"/>
      <c r="AS7" s="41"/>
      <c r="AX7" s="802">
        <f>'8'!AE97+'8'!BO75</f>
        <v>0</v>
      </c>
      <c r="AY7" s="505"/>
      <c r="AZ7" s="505"/>
      <c r="BA7" s="505"/>
      <c r="BB7" s="532"/>
      <c r="BC7" s="802">
        <f>'8'!AE98+'8'!BO76</f>
        <v>0</v>
      </c>
      <c r="BD7" s="505"/>
      <c r="BE7" s="505"/>
      <c r="BF7" s="505"/>
      <c r="BG7" s="532"/>
      <c r="BH7" s="470">
        <v>2</v>
      </c>
      <c r="BI7" s="471" t="s">
        <v>2059</v>
      </c>
      <c r="BJ7" s="471"/>
      <c r="BK7" s="471"/>
      <c r="BL7" s="471"/>
      <c r="BM7" s="471"/>
      <c r="BN7" s="472"/>
      <c r="BO7" s="804">
        <f>AX7-BC7</f>
        <v>0</v>
      </c>
      <c r="BP7" s="505"/>
      <c r="BQ7" s="505"/>
      <c r="BR7" s="532"/>
    </row>
    <row r="8" spans="2:71" ht="13.5" customHeight="1" x14ac:dyDescent="0.25">
      <c r="AK8" s="309"/>
      <c r="AM8" s="473"/>
      <c r="AN8" s="41"/>
      <c r="AO8" s="41"/>
      <c r="AQ8" s="41"/>
      <c r="AR8" s="41"/>
      <c r="AS8" s="41"/>
      <c r="AX8" s="801" t="s">
        <v>2060</v>
      </c>
      <c r="AY8" s="505"/>
      <c r="AZ8" s="505"/>
      <c r="BA8" s="505"/>
      <c r="BB8" s="532"/>
      <c r="BC8" s="801" t="s">
        <v>2061</v>
      </c>
      <c r="BD8" s="505"/>
      <c r="BE8" s="505"/>
      <c r="BF8" s="505"/>
      <c r="BG8" s="532"/>
      <c r="BH8" s="474"/>
      <c r="BI8" s="471"/>
      <c r="BJ8" s="471"/>
      <c r="BK8" s="471"/>
      <c r="BL8" s="471"/>
      <c r="BM8" s="471"/>
      <c r="BN8" s="472"/>
      <c r="BO8" s="505"/>
      <c r="BP8" s="505"/>
      <c r="BQ8" s="505"/>
      <c r="BR8" s="532"/>
    </row>
    <row r="9" spans="2:71" ht="13.5" customHeight="1" x14ac:dyDescent="0.25">
      <c r="B9" s="30" t="s">
        <v>2062</v>
      </c>
      <c r="AK9" s="309"/>
      <c r="AL9" s="41" t="s">
        <v>2063</v>
      </c>
      <c r="AM9" s="41"/>
      <c r="AN9" s="41"/>
      <c r="AO9" s="41"/>
      <c r="AQ9" s="41"/>
      <c r="AR9" s="41"/>
      <c r="AS9" s="41"/>
      <c r="AX9" s="802">
        <f>'8'!AE112+'8'!BO111</f>
        <v>0</v>
      </c>
      <c r="AY9" s="505"/>
      <c r="AZ9" s="505"/>
      <c r="BA9" s="505"/>
      <c r="BB9" s="532"/>
      <c r="BC9" s="802">
        <f>'8'!AE113+'8'!BO112</f>
        <v>0</v>
      </c>
      <c r="BD9" s="505"/>
      <c r="BE9" s="505"/>
      <c r="BF9" s="505"/>
      <c r="BG9" s="532"/>
      <c r="BH9" s="470">
        <v>3</v>
      </c>
      <c r="BI9" s="471" t="s">
        <v>2059</v>
      </c>
      <c r="BJ9" s="471"/>
      <c r="BK9" s="471"/>
      <c r="BL9" s="471"/>
      <c r="BM9" s="471"/>
      <c r="BN9" s="472"/>
      <c r="BO9" s="804">
        <f>AX9-BC9</f>
        <v>0</v>
      </c>
      <c r="BP9" s="505"/>
      <c r="BQ9" s="505"/>
      <c r="BR9" s="532"/>
    </row>
    <row r="10" spans="2:71" ht="13.5" customHeight="1" x14ac:dyDescent="0.25">
      <c r="B10" s="30" t="s">
        <v>2064</v>
      </c>
      <c r="AK10" s="309"/>
      <c r="AL10" s="41"/>
      <c r="AM10" s="473"/>
      <c r="AN10" s="41"/>
      <c r="AO10" s="41"/>
      <c r="AQ10" s="41"/>
      <c r="AR10" s="41"/>
      <c r="AS10" s="41"/>
      <c r="AX10" s="801" t="s">
        <v>2065</v>
      </c>
      <c r="AY10" s="505"/>
      <c r="AZ10" s="505"/>
      <c r="BA10" s="505"/>
      <c r="BB10" s="532"/>
      <c r="BC10" s="801" t="s">
        <v>2066</v>
      </c>
      <c r="BD10" s="505"/>
      <c r="BE10" s="505"/>
      <c r="BF10" s="505"/>
      <c r="BG10" s="532"/>
      <c r="BH10" s="474"/>
      <c r="BI10" s="471"/>
      <c r="BJ10" s="471"/>
      <c r="BK10" s="471"/>
      <c r="BL10" s="471"/>
      <c r="BM10" s="471"/>
      <c r="BN10" s="472"/>
      <c r="BO10" s="505"/>
      <c r="BP10" s="505"/>
      <c r="BQ10" s="505"/>
      <c r="BR10" s="532"/>
    </row>
    <row r="11" spans="2:71" ht="13.5" customHeight="1" x14ac:dyDescent="0.25">
      <c r="B11" t="s">
        <v>2067</v>
      </c>
      <c r="AK11" s="309"/>
      <c r="AL11" s="41" t="s">
        <v>2068</v>
      </c>
      <c r="AM11" s="41"/>
      <c r="AN11" s="41"/>
      <c r="AO11" s="41"/>
      <c r="AQ11" s="41"/>
      <c r="AR11" s="41"/>
      <c r="AS11" s="41"/>
      <c r="AX11" s="802">
        <f>'8'!AE147+'8'!BO144</f>
        <v>0</v>
      </c>
      <c r="AY11" s="505"/>
      <c r="AZ11" s="505"/>
      <c r="BA11" s="505"/>
      <c r="BB11" s="532"/>
      <c r="BC11" s="802">
        <f>'8'!AE148+'8'!BO145</f>
        <v>0</v>
      </c>
      <c r="BD11" s="505"/>
      <c r="BE11" s="505"/>
      <c r="BF11" s="505"/>
      <c r="BG11" s="532"/>
      <c r="BH11" s="470">
        <v>4</v>
      </c>
      <c r="BI11" s="471" t="s">
        <v>2059</v>
      </c>
      <c r="BJ11" s="471"/>
      <c r="BK11" s="471"/>
      <c r="BL11" s="471"/>
      <c r="BM11" s="471"/>
      <c r="BN11" s="472"/>
      <c r="BO11" s="804">
        <f>AX11-BC11</f>
        <v>0</v>
      </c>
      <c r="BP11" s="505"/>
      <c r="BQ11" s="505"/>
      <c r="BR11" s="532"/>
    </row>
    <row r="12" spans="2:71" ht="13.5" customHeight="1" x14ac:dyDescent="0.25">
      <c r="B12" t="s">
        <v>2069</v>
      </c>
      <c r="C12" s="30"/>
      <c r="AK12" s="309"/>
      <c r="AM12" s="473"/>
      <c r="AN12" s="41"/>
      <c r="AO12" s="41"/>
      <c r="AQ12" s="41"/>
      <c r="AR12" s="41"/>
      <c r="AS12" s="41"/>
      <c r="AX12" s="801" t="s">
        <v>2070</v>
      </c>
      <c r="AY12" s="505"/>
      <c r="AZ12" s="505"/>
      <c r="BA12" s="505"/>
      <c r="BB12" s="532"/>
      <c r="BC12" s="801" t="s">
        <v>2071</v>
      </c>
      <c r="BD12" s="505"/>
      <c r="BE12" s="505"/>
      <c r="BF12" s="505"/>
      <c r="BG12" s="532"/>
      <c r="BH12" s="474"/>
      <c r="BI12" s="471"/>
      <c r="BJ12" s="471"/>
      <c r="BK12" s="471"/>
      <c r="BL12" s="471"/>
      <c r="BM12" s="471"/>
      <c r="BN12" s="472"/>
      <c r="BO12" s="505"/>
      <c r="BP12" s="505"/>
      <c r="BQ12" s="505"/>
      <c r="BR12" s="532"/>
    </row>
    <row r="13" spans="2:71" ht="13.5" customHeight="1" x14ac:dyDescent="0.25">
      <c r="B13" s="30" t="s">
        <v>2072</v>
      </c>
      <c r="C13" s="30"/>
      <c r="AK13" s="309"/>
      <c r="AL13" s="41" t="s">
        <v>2073</v>
      </c>
      <c r="AM13" s="41"/>
      <c r="AN13" s="41"/>
      <c r="AO13" s="41"/>
      <c r="AQ13" s="41"/>
      <c r="AR13" s="41"/>
      <c r="AS13" s="41"/>
      <c r="AX13" s="802" t="e">
        <f ca="1">'8'!AE381+'8'!BN416</f>
        <v>#NAME?</v>
      </c>
      <c r="AY13" s="505"/>
      <c r="AZ13" s="505"/>
      <c r="BA13" s="505"/>
      <c r="BB13" s="532"/>
      <c r="BC13" s="802">
        <f>'8'!AE382+'8'!BN417</f>
        <v>0</v>
      </c>
      <c r="BD13" s="505"/>
      <c r="BE13" s="505"/>
      <c r="BF13" s="505"/>
      <c r="BG13" s="532"/>
      <c r="BH13" s="470">
        <v>5</v>
      </c>
      <c r="BI13" s="471" t="s">
        <v>2074</v>
      </c>
      <c r="BJ13" s="471"/>
      <c r="BK13" s="471"/>
      <c r="BL13" s="471"/>
      <c r="BM13" s="471"/>
      <c r="BN13" s="472"/>
      <c r="BO13" s="804" t="e">
        <f ca="1">BC13-AX13</f>
        <v>#NAME?</v>
      </c>
      <c r="BP13" s="505"/>
      <c r="BQ13" s="505"/>
      <c r="BR13" s="532"/>
    </row>
    <row r="14" spans="2:71" ht="13.5" customHeight="1" x14ac:dyDescent="0.25">
      <c r="AK14" s="309"/>
      <c r="AL14" s="41"/>
      <c r="AM14" s="473"/>
      <c r="AN14" s="41"/>
      <c r="AO14" s="41"/>
      <c r="AQ14" s="41"/>
      <c r="AR14" s="41"/>
      <c r="AS14" s="41"/>
      <c r="AX14" s="801" t="s">
        <v>2075</v>
      </c>
      <c r="AY14" s="505"/>
      <c r="AZ14" s="505"/>
      <c r="BA14" s="505"/>
      <c r="BB14" s="532"/>
      <c r="BC14" s="801" t="s">
        <v>2076</v>
      </c>
      <c r="BD14" s="505"/>
      <c r="BE14" s="505"/>
      <c r="BF14" s="505"/>
      <c r="BG14" s="532"/>
      <c r="BH14" s="474"/>
      <c r="BI14" s="471"/>
      <c r="BJ14" s="471"/>
      <c r="BK14" s="471"/>
      <c r="BL14" s="471"/>
      <c r="BM14" s="471"/>
      <c r="BN14" s="472"/>
      <c r="BO14" s="505"/>
      <c r="BP14" s="505"/>
      <c r="BQ14" s="505"/>
      <c r="BR14" s="532"/>
    </row>
    <row r="15" spans="2:71" ht="13.5" customHeight="1" x14ac:dyDescent="0.25">
      <c r="B15" s="30" t="s">
        <v>2077</v>
      </c>
      <c r="D15" s="30"/>
      <c r="E15" s="30"/>
      <c r="F15" s="30"/>
      <c r="G15" s="30"/>
      <c r="H15" s="30"/>
      <c r="AK15" s="309"/>
      <c r="BK15" s="328"/>
      <c r="BL15" s="328"/>
      <c r="BM15" s="328"/>
      <c r="BN15" s="328"/>
      <c r="BO15" s="328"/>
      <c r="BP15" s="328"/>
      <c r="BQ15" s="328"/>
      <c r="BR15" s="219"/>
    </row>
    <row r="16" spans="2:71" ht="13.5" customHeight="1" x14ac:dyDescent="0.25">
      <c r="B16" s="30" t="s">
        <v>2078</v>
      </c>
      <c r="AK16" s="309"/>
      <c r="AU16" s="60"/>
      <c r="AV16" s="60"/>
      <c r="AW16" s="60"/>
      <c r="AX16" s="413"/>
      <c r="AY16" s="60" t="s">
        <v>2079</v>
      </c>
      <c r="AZ16" s="60"/>
      <c r="BA16" s="413"/>
      <c r="BB16" s="60" t="s">
        <v>2080</v>
      </c>
      <c r="BC16" s="60"/>
      <c r="BD16" s="60"/>
      <c r="BE16" s="413"/>
      <c r="BF16" s="60"/>
      <c r="BG16" s="60"/>
      <c r="BH16" s="60"/>
      <c r="BI16" s="60"/>
      <c r="BJ16" s="413"/>
      <c r="BK16" s="60" t="s">
        <v>2056</v>
      </c>
      <c r="BL16" s="60"/>
      <c r="BR16" s="219"/>
    </row>
    <row r="17" spans="2:71" ht="13.5" customHeight="1" x14ac:dyDescent="0.25">
      <c r="B17" s="30" t="s">
        <v>2081</v>
      </c>
      <c r="AK17" s="309"/>
      <c r="AU17" s="47" t="s">
        <v>2054</v>
      </c>
      <c r="AV17" s="47"/>
      <c r="AW17" s="47"/>
      <c r="AX17" s="47"/>
      <c r="AY17" s="46" t="s">
        <v>2082</v>
      </c>
      <c r="AZ17" s="47"/>
      <c r="BA17" s="394"/>
      <c r="BB17" s="47" t="s">
        <v>2083</v>
      </c>
      <c r="BC17" s="47"/>
      <c r="BD17" s="47"/>
      <c r="BE17" s="47"/>
      <c r="BF17" s="46" t="s">
        <v>2055</v>
      </c>
      <c r="BG17" s="47"/>
      <c r="BH17" s="47"/>
      <c r="BI17" s="47"/>
      <c r="BJ17" s="394"/>
      <c r="BK17" s="47" t="s">
        <v>2084</v>
      </c>
      <c r="BL17" s="47"/>
      <c r="BM17" s="47"/>
      <c r="BN17" s="177"/>
      <c r="BO17" s="177"/>
      <c r="BP17" s="177"/>
      <c r="BQ17" s="177"/>
      <c r="BR17" s="220"/>
    </row>
    <row r="18" spans="2:71" ht="13.5" customHeight="1" x14ac:dyDescent="0.25">
      <c r="B18" s="30" t="s">
        <v>2085</v>
      </c>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K18" s="309"/>
      <c r="AL18" s="41" t="s">
        <v>2086</v>
      </c>
      <c r="AM18" s="41"/>
      <c r="AN18" s="41"/>
      <c r="AO18" s="41"/>
      <c r="AQ18" s="41"/>
      <c r="AR18" s="41"/>
      <c r="AS18" s="41"/>
      <c r="AU18" s="802">
        <f>'8'!BO92</f>
        <v>0</v>
      </c>
      <c r="AV18" s="505"/>
      <c r="AW18" s="505"/>
      <c r="AX18" s="532"/>
      <c r="AY18" s="803">
        <f>'4'!BO14</f>
        <v>0</v>
      </c>
      <c r="AZ18" s="505"/>
      <c r="BA18" s="532"/>
      <c r="BB18" s="802">
        <f>'4'!AF70</f>
        <v>0</v>
      </c>
      <c r="BC18" s="505"/>
      <c r="BD18" s="505"/>
      <c r="BE18" s="532"/>
      <c r="BF18" s="803">
        <f>'8'!BO93</f>
        <v>0</v>
      </c>
      <c r="BG18" s="505"/>
      <c r="BH18" s="505"/>
      <c r="BI18" s="505"/>
      <c r="BJ18" s="532"/>
      <c r="BK18" s="470">
        <v>6</v>
      </c>
      <c r="BL18" s="806">
        <f>AU18+AY18-BB18-BF18</f>
        <v>0</v>
      </c>
      <c r="BM18" s="529"/>
      <c r="BN18" s="529"/>
      <c r="BO18" s="529"/>
      <c r="BP18" s="529"/>
      <c r="BQ18" s="529"/>
      <c r="BR18" s="530"/>
    </row>
    <row r="19" spans="2:71" ht="13.5" customHeight="1" x14ac:dyDescent="0.25">
      <c r="B19" s="30" t="s">
        <v>2087</v>
      </c>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K19" s="309"/>
      <c r="AL19" s="41"/>
      <c r="AM19" s="473"/>
      <c r="AN19" s="41"/>
      <c r="AO19" s="41"/>
      <c r="AQ19" s="41"/>
      <c r="AR19" s="41"/>
      <c r="AS19" s="41"/>
      <c r="AU19" s="801" t="s">
        <v>2088</v>
      </c>
      <c r="AV19" s="505"/>
      <c r="AW19" s="505"/>
      <c r="AX19" s="532"/>
      <c r="AY19" s="800" t="s">
        <v>2089</v>
      </c>
      <c r="AZ19" s="505"/>
      <c r="BA19" s="532"/>
      <c r="BB19" s="801" t="s">
        <v>2090</v>
      </c>
      <c r="BC19" s="505"/>
      <c r="BD19" s="505"/>
      <c r="BE19" s="532"/>
      <c r="BF19" s="800" t="s">
        <v>2091</v>
      </c>
      <c r="BG19" s="505"/>
      <c r="BH19" s="505"/>
      <c r="BI19" s="505"/>
      <c r="BJ19" s="532"/>
      <c r="BK19" s="474"/>
      <c r="BL19" s="505"/>
      <c r="BM19" s="505"/>
      <c r="BN19" s="505"/>
      <c r="BO19" s="505"/>
      <c r="BP19" s="505"/>
      <c r="BQ19" s="505"/>
      <c r="BR19" s="532"/>
    </row>
    <row r="20" spans="2:71" ht="13.5" customHeight="1" x14ac:dyDescent="0.25">
      <c r="AK20" s="309"/>
      <c r="AL20" s="41" t="s">
        <v>2092</v>
      </c>
      <c r="AM20" s="41"/>
      <c r="AN20" s="41"/>
      <c r="AO20" s="41"/>
      <c r="AQ20" s="41"/>
      <c r="AR20" s="41"/>
      <c r="AS20" s="41"/>
      <c r="AU20" s="802">
        <f>'8'!W186</f>
        <v>0</v>
      </c>
      <c r="AV20" s="505"/>
      <c r="AW20" s="505"/>
      <c r="AX20" s="532"/>
      <c r="AY20" s="803">
        <f>'4'!AF84</f>
        <v>0</v>
      </c>
      <c r="AZ20" s="505"/>
      <c r="BA20" s="532"/>
      <c r="BB20" s="802">
        <f>'4'!AF91</f>
        <v>0</v>
      </c>
      <c r="BC20" s="505"/>
      <c r="BD20" s="505"/>
      <c r="BE20" s="532"/>
      <c r="BF20" s="803">
        <f>'8'!W187</f>
        <v>0</v>
      </c>
      <c r="BG20" s="505"/>
      <c r="BH20" s="505"/>
      <c r="BI20" s="505"/>
      <c r="BJ20" s="532"/>
      <c r="BK20" s="470">
        <v>7</v>
      </c>
      <c r="BL20" s="804">
        <f>AU20+AY20-BB20-BF20</f>
        <v>0</v>
      </c>
      <c r="BM20" s="505"/>
      <c r="BN20" s="505"/>
      <c r="BO20" s="505"/>
      <c r="BP20" s="505"/>
      <c r="BQ20" s="505"/>
      <c r="BR20" s="532"/>
      <c r="BS20" s="27"/>
    </row>
    <row r="21" spans="2:71" ht="13.5" customHeight="1" x14ac:dyDescent="0.25">
      <c r="B21" s="30" t="s">
        <v>2093</v>
      </c>
      <c r="AJ21" s="70"/>
      <c r="AK21" s="309"/>
      <c r="AM21" s="473" t="s">
        <v>2094</v>
      </c>
      <c r="AN21" s="41"/>
      <c r="AO21" s="41"/>
      <c r="AQ21" s="41"/>
      <c r="AR21" s="41"/>
      <c r="AS21" s="41"/>
      <c r="AU21" s="801" t="s">
        <v>2095</v>
      </c>
      <c r="AV21" s="505"/>
      <c r="AW21" s="505"/>
      <c r="AX21" s="532"/>
      <c r="AY21" s="800" t="s">
        <v>2096</v>
      </c>
      <c r="AZ21" s="505"/>
      <c r="BA21" s="532"/>
      <c r="BB21" s="800" t="s">
        <v>2097</v>
      </c>
      <c r="BC21" s="505"/>
      <c r="BD21" s="505"/>
      <c r="BE21" s="532"/>
      <c r="BF21" s="801" t="s">
        <v>2098</v>
      </c>
      <c r="BG21" s="505"/>
      <c r="BH21" s="505"/>
      <c r="BI21" s="505"/>
      <c r="BJ21" s="532"/>
      <c r="BK21" s="475"/>
      <c r="BL21" s="505"/>
      <c r="BM21" s="505"/>
      <c r="BN21" s="505"/>
      <c r="BO21" s="505"/>
      <c r="BP21" s="505"/>
      <c r="BQ21" s="505"/>
      <c r="BR21" s="532"/>
      <c r="BS21" s="27"/>
    </row>
    <row r="22" spans="2:71" ht="13.5" customHeight="1" x14ac:dyDescent="0.25">
      <c r="B22" s="30" t="s">
        <v>2099</v>
      </c>
      <c r="AK22" s="309"/>
      <c r="AL22" s="41" t="s">
        <v>2100</v>
      </c>
      <c r="AM22" s="41"/>
      <c r="AN22" s="41"/>
      <c r="AO22" s="41"/>
      <c r="AQ22" s="41"/>
      <c r="AR22" s="41"/>
      <c r="AS22" s="41"/>
      <c r="AU22" s="802">
        <f>'8'!BF219+'8'!W298</f>
        <v>0</v>
      </c>
      <c r="AV22" s="505"/>
      <c r="AW22" s="505"/>
      <c r="AX22" s="532"/>
      <c r="AY22" s="803">
        <f>'4'!AF89</f>
        <v>0</v>
      </c>
      <c r="AZ22" s="505"/>
      <c r="BA22" s="532"/>
      <c r="BB22" s="802">
        <f>'4'!AF96</f>
        <v>0</v>
      </c>
      <c r="BC22" s="505"/>
      <c r="BD22" s="505"/>
      <c r="BE22" s="532"/>
      <c r="BF22" s="803">
        <f>'8'!BF220+'8'!W299</f>
        <v>0</v>
      </c>
      <c r="BG22" s="505"/>
      <c r="BH22" s="505"/>
      <c r="BI22" s="505"/>
      <c r="BJ22" s="532"/>
      <c r="BK22" s="470">
        <v>8</v>
      </c>
      <c r="BL22" s="804">
        <f>AU22+AY22-BB22-BF22</f>
        <v>0</v>
      </c>
      <c r="BM22" s="505"/>
      <c r="BN22" s="505"/>
      <c r="BO22" s="505"/>
      <c r="BP22" s="505"/>
      <c r="BQ22" s="505"/>
      <c r="BR22" s="532"/>
      <c r="BS22" s="27"/>
    </row>
    <row r="23" spans="2:71" ht="13.5" customHeight="1" x14ac:dyDescent="0.25">
      <c r="B23" s="30" t="s">
        <v>2101</v>
      </c>
      <c r="AK23" s="309"/>
      <c r="AL23" s="473"/>
      <c r="AM23" s="473" t="s">
        <v>2094</v>
      </c>
      <c r="AN23" s="41"/>
      <c r="AO23" s="41"/>
      <c r="AQ23" s="41"/>
      <c r="AR23" s="41"/>
      <c r="AS23" s="41"/>
      <c r="AU23" s="801" t="s">
        <v>2102</v>
      </c>
      <c r="AV23" s="505"/>
      <c r="AW23" s="505"/>
      <c r="AX23" s="532"/>
      <c r="AY23" s="800" t="s">
        <v>2103</v>
      </c>
      <c r="AZ23" s="505"/>
      <c r="BA23" s="532"/>
      <c r="BB23" s="800" t="s">
        <v>2104</v>
      </c>
      <c r="BC23" s="505"/>
      <c r="BD23" s="505"/>
      <c r="BE23" s="532"/>
      <c r="BF23" s="801" t="s">
        <v>2105</v>
      </c>
      <c r="BG23" s="505"/>
      <c r="BH23" s="505"/>
      <c r="BI23" s="505"/>
      <c r="BJ23" s="532"/>
      <c r="BK23" s="475"/>
      <c r="BL23" s="505"/>
      <c r="BM23" s="505"/>
      <c r="BN23" s="505"/>
      <c r="BO23" s="505"/>
      <c r="BP23" s="505"/>
      <c r="BQ23" s="505"/>
      <c r="BR23" s="532"/>
      <c r="BS23" s="27"/>
    </row>
    <row r="24" spans="2:71" ht="13.5" customHeight="1" x14ac:dyDescent="0.25">
      <c r="AK24" s="78"/>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76"/>
      <c r="BS24" s="27"/>
    </row>
    <row r="25" spans="2:71" ht="13.5" customHeight="1" x14ac:dyDescent="0.25">
      <c r="AK25" s="46">
        <v>9</v>
      </c>
      <c r="AL25" s="47" t="s">
        <v>2106</v>
      </c>
      <c r="AM25" s="47"/>
      <c r="AN25" s="47"/>
      <c r="AO25" s="47"/>
      <c r="AP25" s="47"/>
      <c r="AQ25" s="47"/>
      <c r="AR25" s="47"/>
      <c r="AS25" s="47"/>
      <c r="AT25" s="47"/>
      <c r="AU25" s="177"/>
      <c r="AV25" s="177"/>
      <c r="AW25" s="177"/>
      <c r="AX25" s="177"/>
      <c r="AY25" s="47"/>
      <c r="AZ25" s="177"/>
      <c r="BA25" s="177"/>
      <c r="BB25" s="177"/>
      <c r="BC25" s="47"/>
      <c r="BD25" s="47"/>
      <c r="BE25" s="47"/>
      <c r="BF25" s="47"/>
      <c r="BG25" s="47"/>
      <c r="BH25" s="177"/>
      <c r="BI25" s="47"/>
      <c r="BJ25" s="177"/>
      <c r="BK25" s="47"/>
      <c r="BL25" s="47"/>
      <c r="BM25" s="47"/>
      <c r="BN25" s="47"/>
      <c r="BO25" s="47"/>
      <c r="BP25" s="720" t="e">
        <f ca="1">BO7+BO9+BO11+BO13+BL18+BL20+BL22</f>
        <v>#NAME?</v>
      </c>
      <c r="BQ25" s="529"/>
      <c r="BR25" s="530"/>
      <c r="BS25" s="27"/>
    </row>
    <row r="26" spans="2:71" ht="13.5" customHeight="1" x14ac:dyDescent="0.25">
      <c r="E26" s="101"/>
      <c r="F26" s="215" t="s">
        <v>2107</v>
      </c>
      <c r="G26" s="215"/>
      <c r="H26" s="215"/>
      <c r="I26" s="215"/>
      <c r="J26" s="215"/>
      <c r="K26" s="215"/>
      <c r="L26" s="215"/>
      <c r="M26" s="215"/>
      <c r="N26" s="215"/>
      <c r="O26" s="215"/>
      <c r="P26" s="215"/>
      <c r="Q26" s="215"/>
      <c r="R26" s="215"/>
      <c r="S26" s="215"/>
      <c r="T26" s="215"/>
      <c r="U26" s="215"/>
      <c r="V26" s="215"/>
      <c r="W26" s="215"/>
      <c r="X26" s="215"/>
      <c r="Y26" s="215"/>
      <c r="Z26" s="215"/>
      <c r="AA26" s="215"/>
      <c r="AB26" s="720">
        <f>'4'!BO38</f>
        <v>0</v>
      </c>
      <c r="AC26" s="529"/>
      <c r="AD26" s="530"/>
      <c r="AK26" s="66">
        <v>10</v>
      </c>
      <c r="AL26" s="401" t="s">
        <v>2108</v>
      </c>
      <c r="AM26" s="401"/>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c r="BM26" s="64"/>
      <c r="BN26" s="64"/>
      <c r="BO26" s="65"/>
      <c r="BP26" s="720">
        <f>BO9+BO11+BL18+BL20+BL22+'4'!BO38-'4'!AF45-'4'!AF51</f>
        <v>0</v>
      </c>
      <c r="BQ26" s="529"/>
      <c r="BR26" s="530"/>
    </row>
    <row r="27" spans="2:71" ht="13.5" customHeight="1" x14ac:dyDescent="0.25">
      <c r="E27" s="71"/>
      <c r="F27" s="60" t="s">
        <v>2109</v>
      </c>
      <c r="G27" s="60"/>
      <c r="H27" s="60"/>
      <c r="I27" s="60"/>
      <c r="J27" s="60"/>
      <c r="K27" s="60"/>
      <c r="L27" s="60"/>
      <c r="M27" s="60"/>
      <c r="N27" s="60"/>
      <c r="O27" s="60"/>
      <c r="P27" s="60"/>
      <c r="Q27" s="60"/>
      <c r="R27" s="60"/>
      <c r="S27" s="60"/>
      <c r="T27" s="60"/>
      <c r="U27" s="60"/>
      <c r="V27" s="60"/>
      <c r="W27" s="60"/>
      <c r="X27" s="60"/>
      <c r="Y27" s="60"/>
      <c r="Z27" s="60"/>
      <c r="AA27" s="41"/>
      <c r="AB27" s="721">
        <f>BO11</f>
        <v>0</v>
      </c>
      <c r="AC27" s="505"/>
      <c r="AD27" s="532"/>
      <c r="AK27" s="449">
        <v>11</v>
      </c>
      <c r="AL27" s="405" t="s">
        <v>2110</v>
      </c>
      <c r="AM27" s="405"/>
      <c r="AN27" s="95"/>
      <c r="AO27" s="95"/>
      <c r="AP27" s="95"/>
      <c r="AQ27" s="95"/>
      <c r="AR27" s="95"/>
      <c r="AS27" s="95"/>
      <c r="AT27" s="95"/>
      <c r="AU27" s="95"/>
      <c r="AV27" s="95"/>
      <c r="AW27" s="95"/>
      <c r="AX27" s="95"/>
      <c r="AY27" s="95"/>
      <c r="AZ27" s="95"/>
      <c r="BA27" s="95"/>
      <c r="BB27" s="95"/>
      <c r="BC27" s="95"/>
      <c r="BD27" s="95"/>
      <c r="BE27" s="95"/>
      <c r="BF27" s="95"/>
      <c r="BG27" s="95"/>
      <c r="BH27" s="95"/>
      <c r="BI27" s="95"/>
      <c r="BJ27" s="95"/>
      <c r="BK27" s="95"/>
      <c r="BL27" s="95"/>
      <c r="BM27" s="95"/>
      <c r="BN27" s="95"/>
      <c r="BO27" s="94"/>
      <c r="BP27" s="720">
        <f>30000+BP26*0.05</f>
        <v>30000</v>
      </c>
      <c r="BQ27" s="529"/>
      <c r="BR27" s="530"/>
    </row>
    <row r="28" spans="2:71" ht="13.5" customHeight="1" x14ac:dyDescent="0.25">
      <c r="E28" s="309"/>
      <c r="F28" s="60" t="s">
        <v>2111</v>
      </c>
      <c r="G28" s="41"/>
      <c r="H28" s="41"/>
      <c r="I28" s="60"/>
      <c r="J28" s="60"/>
      <c r="K28" s="60"/>
      <c r="L28" s="60"/>
      <c r="M28" s="60"/>
      <c r="N28" s="60"/>
      <c r="O28" s="60"/>
      <c r="P28" s="60"/>
      <c r="Q28" s="60"/>
      <c r="R28" s="60"/>
      <c r="S28" s="60"/>
      <c r="T28" s="60"/>
      <c r="U28" s="60"/>
      <c r="V28" s="60"/>
      <c r="W28" s="60"/>
      <c r="X28" s="60"/>
      <c r="Y28" s="60"/>
      <c r="Z28" s="60"/>
      <c r="AA28" s="41"/>
      <c r="AB28" s="721">
        <f>BO9</f>
        <v>0</v>
      </c>
      <c r="AC28" s="505"/>
      <c r="AD28" s="532"/>
      <c r="AK28" s="46">
        <v>12</v>
      </c>
      <c r="AL28" s="47" t="s">
        <v>2112</v>
      </c>
      <c r="AM28" s="47"/>
      <c r="AN28" s="47"/>
      <c r="AO28" s="47"/>
      <c r="AP28" s="47"/>
      <c r="AQ28" s="47"/>
      <c r="AR28" s="47"/>
      <c r="AS28" s="47"/>
      <c r="AT28" s="47"/>
      <c r="AU28" s="177"/>
      <c r="AV28" s="177"/>
      <c r="AW28" s="177"/>
      <c r="AX28" s="177"/>
      <c r="AY28" s="47"/>
      <c r="AZ28" s="177"/>
      <c r="BA28" s="177"/>
      <c r="BB28" s="177"/>
      <c r="BC28" s="47"/>
      <c r="BD28" s="47"/>
      <c r="BE28" s="47"/>
      <c r="BF28" s="47"/>
      <c r="BG28" s="47"/>
      <c r="BH28" s="177"/>
      <c r="BI28" s="47"/>
      <c r="BJ28" s="177"/>
      <c r="BK28" s="47"/>
      <c r="BL28" s="47"/>
      <c r="BM28" s="47"/>
      <c r="BN28" s="47"/>
      <c r="BO28" s="47"/>
      <c r="BP28" s="720" t="e">
        <f ca="1">BP25+BP2</f>
        <v>#NAME?</v>
      </c>
      <c r="BQ28" s="529"/>
      <c r="BR28" s="530"/>
    </row>
    <row r="29" spans="2:71" ht="13.5" customHeight="1" x14ac:dyDescent="0.25">
      <c r="E29" s="309"/>
      <c r="F29" s="60" t="s">
        <v>2113</v>
      </c>
      <c r="G29" s="41"/>
      <c r="H29" s="41"/>
      <c r="I29" s="60"/>
      <c r="J29" s="60"/>
      <c r="K29" s="60"/>
      <c r="L29" s="60"/>
      <c r="M29" s="60"/>
      <c r="N29" s="60"/>
      <c r="O29" s="60"/>
      <c r="P29" s="60"/>
      <c r="Q29" s="60"/>
      <c r="R29" s="60"/>
      <c r="S29" s="60"/>
      <c r="T29" s="60"/>
      <c r="U29" s="60"/>
      <c r="V29" s="60"/>
      <c r="W29" s="60"/>
      <c r="X29" s="60"/>
      <c r="Y29" s="60"/>
      <c r="Z29" s="60"/>
      <c r="AA29" s="41"/>
      <c r="AB29" s="721">
        <f>BL18</f>
        <v>0</v>
      </c>
      <c r="AC29" s="505"/>
      <c r="AD29" s="532"/>
      <c r="AK29" s="443"/>
      <c r="AL29" s="445"/>
      <c r="AM29" s="445"/>
      <c r="AN29" s="445"/>
      <c r="AO29" s="445"/>
      <c r="AP29" s="445"/>
      <c r="AQ29" s="445"/>
      <c r="AR29" s="445"/>
      <c r="AS29" s="445"/>
      <c r="AT29" s="445"/>
      <c r="AU29" s="445"/>
      <c r="AV29" s="445"/>
      <c r="AW29" s="469"/>
      <c r="AX29" s="469"/>
      <c r="AY29" s="469"/>
      <c r="AZ29" s="469"/>
      <c r="BA29" s="469"/>
      <c r="BB29" s="469"/>
      <c r="BC29" s="469"/>
      <c r="BD29" s="469"/>
      <c r="BE29" s="469"/>
      <c r="BF29" s="469"/>
      <c r="BG29" s="469"/>
      <c r="BH29" s="469"/>
      <c r="BI29" s="469"/>
      <c r="BJ29" s="469"/>
      <c r="BK29" s="469"/>
      <c r="BL29" s="469"/>
      <c r="BM29" s="469"/>
      <c r="BN29" s="469"/>
      <c r="BO29" s="469"/>
      <c r="BP29" s="469"/>
      <c r="BQ29" s="469"/>
      <c r="BR29" s="442"/>
    </row>
    <row r="30" spans="2:71" ht="13.5" customHeight="1" x14ac:dyDescent="0.25">
      <c r="E30" s="309"/>
      <c r="F30" s="60" t="s">
        <v>2114</v>
      </c>
      <c r="G30" s="41"/>
      <c r="H30" s="41"/>
      <c r="I30" s="60"/>
      <c r="J30" s="60"/>
      <c r="K30" s="60"/>
      <c r="L30" s="60"/>
      <c r="M30" s="60"/>
      <c r="N30" s="60"/>
      <c r="O30" s="60"/>
      <c r="P30" s="60"/>
      <c r="Q30" s="60"/>
      <c r="R30" s="60"/>
      <c r="S30" s="60"/>
      <c r="T30" s="60"/>
      <c r="U30" s="60"/>
      <c r="V30" s="60"/>
      <c r="W30" s="60"/>
      <c r="X30" s="60"/>
      <c r="Y30" s="60"/>
      <c r="Z30" s="60"/>
      <c r="AA30" s="41"/>
      <c r="AB30" s="721">
        <f>BL20</f>
        <v>0</v>
      </c>
      <c r="AC30" s="505"/>
      <c r="AD30" s="532"/>
      <c r="AK30" s="476"/>
      <c r="AL30" s="477" t="s">
        <v>2115</v>
      </c>
      <c r="AM30" s="477"/>
      <c r="AN30" s="477"/>
      <c r="AO30" s="477"/>
      <c r="AP30" s="477"/>
      <c r="AQ30" s="477"/>
      <c r="AR30" s="477"/>
      <c r="AS30" s="477"/>
      <c r="AT30" s="477"/>
      <c r="AU30" s="477"/>
      <c r="AV30" s="477"/>
      <c r="AW30" s="477"/>
      <c r="AX30" s="477"/>
      <c r="AY30" s="477"/>
      <c r="AZ30" s="477"/>
      <c r="BA30" s="477"/>
      <c r="BB30" s="477"/>
      <c r="BC30" s="477"/>
      <c r="BD30" s="477"/>
      <c r="BE30" s="477"/>
      <c r="BF30" s="477"/>
      <c r="BG30" s="477"/>
      <c r="BH30" s="477"/>
      <c r="BI30" s="477"/>
      <c r="BJ30" s="477"/>
      <c r="BK30" s="477"/>
      <c r="BL30" s="477"/>
      <c r="BM30" s="477"/>
      <c r="BN30" s="477"/>
      <c r="BO30" s="477"/>
      <c r="BP30" s="477"/>
      <c r="BQ30" s="477"/>
      <c r="BR30" s="478"/>
    </row>
    <row r="31" spans="2:71" ht="13.5" customHeight="1" x14ac:dyDescent="0.25">
      <c r="E31" s="309"/>
      <c r="F31" s="60" t="s">
        <v>2116</v>
      </c>
      <c r="G31" s="41"/>
      <c r="H31" s="41"/>
      <c r="I31" s="60"/>
      <c r="J31" s="60"/>
      <c r="K31" s="60"/>
      <c r="L31" s="60"/>
      <c r="M31" s="60"/>
      <c r="N31" s="60"/>
      <c r="O31" s="60"/>
      <c r="P31" s="60"/>
      <c r="Q31" s="60"/>
      <c r="R31" s="60"/>
      <c r="S31" s="60"/>
      <c r="T31" s="60"/>
      <c r="U31" s="60"/>
      <c r="V31" s="60"/>
      <c r="W31" s="60"/>
      <c r="X31" s="60"/>
      <c r="Y31" s="60"/>
      <c r="Z31" s="60"/>
      <c r="AA31" s="41"/>
      <c r="AB31" s="721">
        <f>BL22</f>
        <v>0</v>
      </c>
      <c r="AC31" s="505"/>
      <c r="AD31" s="532"/>
      <c r="AK31" s="309"/>
      <c r="AL31" s="41"/>
      <c r="AM31" s="41"/>
      <c r="AN31" s="41"/>
      <c r="AO31" s="41"/>
      <c r="AP31" s="41"/>
      <c r="AQ31" s="41"/>
      <c r="BR31" s="219"/>
    </row>
    <row r="32" spans="2:71" ht="13.5" customHeight="1" x14ac:dyDescent="0.25">
      <c r="E32" s="46">
        <v>17</v>
      </c>
      <c r="F32" s="47" t="s">
        <v>2117</v>
      </c>
      <c r="G32" s="47"/>
      <c r="H32" s="47"/>
      <c r="I32" s="406"/>
      <c r="J32" s="406"/>
      <c r="K32" s="406"/>
      <c r="L32" s="406"/>
      <c r="M32" s="406"/>
      <c r="N32" s="406"/>
      <c r="O32" s="406"/>
      <c r="P32" s="406"/>
      <c r="Q32" s="406"/>
      <c r="R32" s="406"/>
      <c r="S32" s="406"/>
      <c r="T32" s="406"/>
      <c r="U32" s="406"/>
      <c r="V32" s="406"/>
      <c r="W32" s="406"/>
      <c r="X32" s="406"/>
      <c r="Y32" s="406"/>
      <c r="Z32" s="406"/>
      <c r="AA32" s="47"/>
      <c r="AB32" s="686">
        <f>SUM(AB26:AD31)</f>
        <v>0</v>
      </c>
      <c r="AC32" s="503"/>
      <c r="AD32" s="524"/>
      <c r="AK32" s="309"/>
      <c r="AL32" s="41"/>
      <c r="AM32" s="41"/>
      <c r="AN32" s="41"/>
      <c r="AO32" s="41"/>
      <c r="AP32" s="41"/>
      <c r="AQ32" s="41"/>
      <c r="AR32" s="41"/>
      <c r="AS32" s="41"/>
      <c r="AT32" s="47" t="s">
        <v>2054</v>
      </c>
      <c r="AU32" s="47"/>
      <c r="AV32" s="47"/>
      <c r="AW32" s="47"/>
      <c r="AX32" s="46" t="s">
        <v>2118</v>
      </c>
      <c r="AY32" s="177"/>
      <c r="AZ32" s="177"/>
      <c r="BA32" s="394"/>
      <c r="BB32" s="47" t="s">
        <v>2119</v>
      </c>
      <c r="BC32" s="47"/>
      <c r="BD32" s="47"/>
      <c r="BE32" s="47"/>
      <c r="BF32" s="46" t="s">
        <v>2055</v>
      </c>
      <c r="BG32" s="177"/>
      <c r="BH32" s="47"/>
      <c r="BI32" s="47"/>
      <c r="BJ32" s="394"/>
      <c r="BK32" s="41" t="s">
        <v>2120</v>
      </c>
      <c r="BL32" s="41"/>
      <c r="BM32" s="41"/>
      <c r="BR32" s="219"/>
    </row>
    <row r="33" spans="5:70" ht="13.5" customHeight="1" x14ac:dyDescent="0.25">
      <c r="E33" s="101"/>
      <c r="F33" s="215" t="s">
        <v>2121</v>
      </c>
      <c r="G33" s="215"/>
      <c r="H33" s="215"/>
      <c r="I33" s="401"/>
      <c r="J33" s="401"/>
      <c r="K33" s="401"/>
      <c r="L33" s="401"/>
      <c r="M33" s="401"/>
      <c r="N33" s="401"/>
      <c r="O33" s="401"/>
      <c r="P33" s="401"/>
      <c r="Q33" s="401"/>
      <c r="R33" s="401"/>
      <c r="S33" s="401"/>
      <c r="T33" s="401"/>
      <c r="U33" s="401"/>
      <c r="V33" s="401"/>
      <c r="W33" s="401"/>
      <c r="X33" s="401"/>
      <c r="Y33" s="401"/>
      <c r="Z33" s="401"/>
      <c r="AA33" s="215"/>
      <c r="AB33" s="721">
        <f>'4'!BO75</f>
        <v>0</v>
      </c>
      <c r="AC33" s="505"/>
      <c r="AD33" s="532"/>
      <c r="AK33" s="309"/>
      <c r="AL33" s="41" t="s">
        <v>2122</v>
      </c>
      <c r="AN33" s="41"/>
      <c r="AO33" s="41"/>
      <c r="AP33" s="41"/>
      <c r="AR33" s="328"/>
      <c r="AS33" s="328"/>
      <c r="AT33" s="802">
        <f ca="1">'8'!BG192+'8'!W226</f>
        <v>0</v>
      </c>
      <c r="AU33" s="505"/>
      <c r="AV33" s="505"/>
      <c r="AW33" s="532"/>
      <c r="AX33" s="805">
        <f>'4'!AF85+'4'!AF86</f>
        <v>0</v>
      </c>
      <c r="AY33" s="505"/>
      <c r="AZ33" s="505"/>
      <c r="BA33" s="532"/>
      <c r="BB33" s="802">
        <f>'4'!AF92+'4'!AF93</f>
        <v>0</v>
      </c>
      <c r="BC33" s="505"/>
      <c r="BD33" s="505"/>
      <c r="BE33" s="532"/>
      <c r="BF33" s="803">
        <f ca="1">'8'!W221+'8'!BG187</f>
        <v>0</v>
      </c>
      <c r="BG33" s="505"/>
      <c r="BH33" s="505"/>
      <c r="BI33" s="505"/>
      <c r="BJ33" s="532"/>
      <c r="BK33" s="479">
        <v>13</v>
      </c>
      <c r="BL33" s="806">
        <f ca="1">AT33+AX33-BB33-BF33</f>
        <v>0</v>
      </c>
      <c r="BM33" s="529"/>
      <c r="BN33" s="529"/>
      <c r="BO33" s="529"/>
      <c r="BP33" s="529"/>
      <c r="BQ33" s="529"/>
      <c r="BR33" s="530"/>
    </row>
    <row r="34" spans="5:70" ht="13.5" customHeight="1" x14ac:dyDescent="0.25">
      <c r="E34" s="309"/>
      <c r="F34" s="41" t="s">
        <v>2123</v>
      </c>
      <c r="G34" s="41"/>
      <c r="H34" s="41"/>
      <c r="I34" s="60"/>
      <c r="J34" s="60"/>
      <c r="K34" s="60"/>
      <c r="L34" s="60"/>
      <c r="M34" s="60"/>
      <c r="N34" s="60"/>
      <c r="O34" s="60"/>
      <c r="P34" s="60"/>
      <c r="Q34" s="60"/>
      <c r="R34" s="60"/>
      <c r="S34" s="60"/>
      <c r="T34" s="60"/>
      <c r="U34" s="60"/>
      <c r="V34" s="60"/>
      <c r="W34" s="60"/>
      <c r="X34" s="60"/>
      <c r="Y34" s="60"/>
      <c r="Z34" s="60"/>
      <c r="AA34" s="41"/>
      <c r="AB34" s="721">
        <f>-BO7</f>
        <v>0</v>
      </c>
      <c r="AC34" s="505"/>
      <c r="AD34" s="532"/>
      <c r="AK34" s="309"/>
      <c r="AM34" s="473" t="s">
        <v>2094</v>
      </c>
      <c r="AN34" s="41"/>
      <c r="AO34" s="41"/>
      <c r="AP34" s="41"/>
      <c r="AR34" s="328"/>
      <c r="AS34" s="328"/>
      <c r="AT34" s="801" t="s">
        <v>2124</v>
      </c>
      <c r="AU34" s="505"/>
      <c r="AV34" s="505"/>
      <c r="AW34" s="532"/>
      <c r="AX34" s="801" t="s">
        <v>2125</v>
      </c>
      <c r="AY34" s="505"/>
      <c r="AZ34" s="505"/>
      <c r="BA34" s="532"/>
      <c r="BB34" s="801" t="s">
        <v>2126</v>
      </c>
      <c r="BC34" s="505"/>
      <c r="BD34" s="505"/>
      <c r="BE34" s="532"/>
      <c r="BF34" s="801" t="s">
        <v>2127</v>
      </c>
      <c r="BG34" s="505"/>
      <c r="BH34" s="505"/>
      <c r="BI34" s="505"/>
      <c r="BJ34" s="532"/>
      <c r="BK34" s="480"/>
      <c r="BL34" s="505"/>
      <c r="BM34" s="505"/>
      <c r="BN34" s="505"/>
      <c r="BO34" s="505"/>
      <c r="BP34" s="505"/>
      <c r="BQ34" s="505"/>
      <c r="BR34" s="532"/>
    </row>
    <row r="35" spans="5:70" ht="13.5" customHeight="1" x14ac:dyDescent="0.25">
      <c r="E35" s="309"/>
      <c r="F35" s="41" t="s">
        <v>2128</v>
      </c>
      <c r="G35" s="41"/>
      <c r="H35" s="41"/>
      <c r="I35" s="60"/>
      <c r="J35" s="60"/>
      <c r="K35" s="60"/>
      <c r="L35" s="60"/>
      <c r="M35" s="60"/>
      <c r="N35" s="60"/>
      <c r="O35" s="60"/>
      <c r="P35" s="60"/>
      <c r="Q35" s="60"/>
      <c r="R35" s="60"/>
      <c r="S35" s="60"/>
      <c r="T35" s="60"/>
      <c r="U35" s="60"/>
      <c r="V35" s="60"/>
      <c r="W35" s="60"/>
      <c r="X35" s="60"/>
      <c r="Y35" s="60"/>
      <c r="Z35" s="60"/>
      <c r="AA35" s="41"/>
      <c r="AB35" s="721" t="e">
        <f ca="1">-BO13</f>
        <v>#NAME?</v>
      </c>
      <c r="AC35" s="505"/>
      <c r="AD35" s="532"/>
      <c r="AK35" s="309"/>
      <c r="AL35" s="41" t="s">
        <v>2129</v>
      </c>
      <c r="AN35" s="41"/>
      <c r="AO35" s="41"/>
      <c r="AP35" s="41"/>
      <c r="AT35" s="802">
        <f ca="1">'8'!BG268</f>
        <v>0</v>
      </c>
      <c r="AU35" s="505"/>
      <c r="AV35" s="505"/>
      <c r="AW35" s="532"/>
      <c r="AX35" s="803">
        <f>'4'!AF88</f>
        <v>0</v>
      </c>
      <c r="AY35" s="505"/>
      <c r="AZ35" s="505"/>
      <c r="BA35" s="532"/>
      <c r="BB35" s="802">
        <f>'4'!AF95</f>
        <v>0</v>
      </c>
      <c r="BC35" s="505"/>
      <c r="BD35" s="505"/>
      <c r="BE35" s="532"/>
      <c r="BF35" s="803">
        <f ca="1">'8'!BG263</f>
        <v>0</v>
      </c>
      <c r="BG35" s="505"/>
      <c r="BH35" s="505"/>
      <c r="BI35" s="505"/>
      <c r="BJ35" s="532"/>
      <c r="BK35" s="480">
        <v>14</v>
      </c>
      <c r="BL35" s="804">
        <f ca="1">AT35+AX35-BB35-BF35</f>
        <v>0</v>
      </c>
      <c r="BM35" s="505"/>
      <c r="BN35" s="505"/>
      <c r="BO35" s="505"/>
      <c r="BP35" s="505"/>
      <c r="BQ35" s="505"/>
      <c r="BR35" s="532"/>
    </row>
    <row r="36" spans="5:70" ht="13.5" customHeight="1" x14ac:dyDescent="0.25">
      <c r="E36" s="309"/>
      <c r="F36" s="60" t="s">
        <v>2130</v>
      </c>
      <c r="G36" s="60"/>
      <c r="H36" s="60"/>
      <c r="I36" s="60"/>
      <c r="J36" s="60"/>
      <c r="K36" s="60"/>
      <c r="L36" s="60"/>
      <c r="M36" s="60"/>
      <c r="N36" s="60"/>
      <c r="O36" s="60"/>
      <c r="P36" s="60"/>
      <c r="Q36" s="60"/>
      <c r="R36" s="60"/>
      <c r="S36" s="60"/>
      <c r="T36" s="60"/>
      <c r="U36" s="60"/>
      <c r="V36" s="60"/>
      <c r="W36" s="60"/>
      <c r="X36" s="60"/>
      <c r="Y36" s="60"/>
      <c r="Z36" s="60"/>
      <c r="AA36" s="41"/>
      <c r="AB36" s="721">
        <f ca="1">-BP38</f>
        <v>0</v>
      </c>
      <c r="AC36" s="505"/>
      <c r="AD36" s="532"/>
      <c r="AK36" s="309"/>
      <c r="AL36" s="41"/>
      <c r="AM36" s="473" t="s">
        <v>2094</v>
      </c>
      <c r="AN36" s="41"/>
      <c r="AO36" s="41"/>
      <c r="AP36" s="41"/>
      <c r="AR36" s="328"/>
      <c r="AS36" s="328"/>
      <c r="AT36" s="801" t="s">
        <v>2131</v>
      </c>
      <c r="AU36" s="505"/>
      <c r="AV36" s="505"/>
      <c r="AW36" s="532"/>
      <c r="AX36" s="801" t="s">
        <v>2132</v>
      </c>
      <c r="AY36" s="505"/>
      <c r="AZ36" s="505"/>
      <c r="BA36" s="532"/>
      <c r="BB36" s="801" t="s">
        <v>2133</v>
      </c>
      <c r="BC36" s="505"/>
      <c r="BD36" s="505"/>
      <c r="BE36" s="532"/>
      <c r="BF36" s="801" t="s">
        <v>2134</v>
      </c>
      <c r="BG36" s="505"/>
      <c r="BH36" s="505"/>
      <c r="BI36" s="505"/>
      <c r="BJ36" s="532"/>
      <c r="BK36" s="475"/>
      <c r="BL36" s="505"/>
      <c r="BM36" s="505"/>
      <c r="BN36" s="505"/>
      <c r="BO36" s="505"/>
      <c r="BP36" s="505"/>
      <c r="BQ36" s="505"/>
      <c r="BR36" s="532"/>
    </row>
    <row r="37" spans="5:70" ht="13.5" customHeight="1" x14ac:dyDescent="0.25">
      <c r="E37" s="77">
        <v>18</v>
      </c>
      <c r="F37" s="47" t="s">
        <v>2135</v>
      </c>
      <c r="G37" s="47"/>
      <c r="H37" s="47"/>
      <c r="I37" s="406"/>
      <c r="J37" s="406"/>
      <c r="K37" s="406"/>
      <c r="L37" s="406"/>
      <c r="M37" s="406"/>
      <c r="N37" s="406"/>
      <c r="O37" s="406"/>
      <c r="P37" s="406"/>
      <c r="Q37" s="406"/>
      <c r="R37" s="406"/>
      <c r="S37" s="406"/>
      <c r="T37" s="406"/>
      <c r="U37" s="406"/>
      <c r="V37" s="406"/>
      <c r="W37" s="406"/>
      <c r="X37" s="406"/>
      <c r="Y37" s="406"/>
      <c r="Z37" s="406"/>
      <c r="AA37" s="47"/>
      <c r="AB37" s="686" t="e">
        <f ca="1">SUM(AB33:AD36)</f>
        <v>#NAME?</v>
      </c>
      <c r="AC37" s="503"/>
      <c r="AD37" s="524"/>
      <c r="AK37" s="78"/>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76"/>
    </row>
    <row r="38" spans="5:70" ht="13.5" customHeight="1" x14ac:dyDescent="0.25">
      <c r="E38" s="97"/>
      <c r="F38" s="289" t="s">
        <v>2136</v>
      </c>
      <c r="G38" s="289"/>
      <c r="H38" s="289"/>
      <c r="I38" s="405"/>
      <c r="J38" s="405"/>
      <c r="K38" s="405"/>
      <c r="L38" s="405"/>
      <c r="M38" s="405"/>
      <c r="N38" s="405"/>
      <c r="O38" s="405"/>
      <c r="P38" s="405"/>
      <c r="Q38" s="405"/>
      <c r="R38" s="405"/>
      <c r="S38" s="405"/>
      <c r="T38" s="405"/>
      <c r="U38" s="405"/>
      <c r="V38" s="405"/>
      <c r="W38" s="405"/>
      <c r="X38" s="405"/>
      <c r="Y38" s="405"/>
      <c r="Z38" s="405"/>
      <c r="AA38" s="289"/>
      <c r="AB38" s="686" t="e">
        <f ca="1">AB32-AB37</f>
        <v>#NAME?</v>
      </c>
      <c r="AC38" s="503"/>
      <c r="AD38" s="524"/>
      <c r="AK38" s="97">
        <v>15</v>
      </c>
      <c r="AL38" s="289" t="s">
        <v>2137</v>
      </c>
      <c r="AM38" s="289"/>
      <c r="AN38" s="289"/>
      <c r="AO38" s="289"/>
      <c r="AP38" s="289"/>
      <c r="AQ38" s="289"/>
      <c r="AR38" s="289"/>
      <c r="AS38" s="289"/>
      <c r="AT38" s="289"/>
      <c r="AU38" s="300"/>
      <c r="AV38" s="300"/>
      <c r="AW38" s="300"/>
      <c r="AX38" s="300"/>
      <c r="AY38" s="289"/>
      <c r="AZ38" s="300"/>
      <c r="BA38" s="300"/>
      <c r="BB38" s="300"/>
      <c r="BC38" s="289"/>
      <c r="BD38" s="289"/>
      <c r="BE38" s="289"/>
      <c r="BF38" s="289"/>
      <c r="BG38" s="289"/>
      <c r="BH38" s="300"/>
      <c r="BI38" s="289"/>
      <c r="BJ38" s="300"/>
      <c r="BK38" s="289"/>
      <c r="BL38" s="289"/>
      <c r="BM38" s="289"/>
      <c r="BN38" s="289"/>
      <c r="BO38" s="289"/>
      <c r="BP38" s="720">
        <f ca="1">BL33+BL35</f>
        <v>0</v>
      </c>
      <c r="BQ38" s="529"/>
      <c r="BR38" s="530"/>
    </row>
    <row r="39" spans="5:70" ht="13.5" customHeight="1" x14ac:dyDescent="0.25">
      <c r="AK39" s="46">
        <v>16</v>
      </c>
      <c r="AL39" s="47" t="s">
        <v>2138</v>
      </c>
      <c r="AM39" s="47"/>
      <c r="AN39" s="47"/>
      <c r="AO39" s="47"/>
      <c r="AP39" s="47"/>
      <c r="AQ39" s="47"/>
      <c r="AR39" s="47"/>
      <c r="AS39" s="47"/>
      <c r="AT39" s="47"/>
      <c r="AU39" s="177"/>
      <c r="AV39" s="177"/>
      <c r="AW39" s="177"/>
      <c r="AX39" s="177"/>
      <c r="AY39" s="47"/>
      <c r="AZ39" s="177"/>
      <c r="BA39" s="177"/>
      <c r="BB39" s="177"/>
      <c r="BC39" s="47"/>
      <c r="BD39" s="47"/>
      <c r="BE39" s="47"/>
      <c r="BF39" s="47"/>
      <c r="BG39" s="47"/>
      <c r="BH39" s="177"/>
      <c r="BI39" s="47"/>
      <c r="BJ39" s="177"/>
      <c r="BK39" s="47"/>
      <c r="BL39" s="47"/>
      <c r="BM39" s="47"/>
      <c r="BN39" s="47"/>
      <c r="BO39" s="47"/>
      <c r="BP39" s="525" t="e">
        <f ca="1">BP38+BP28</f>
        <v>#NAME?</v>
      </c>
      <c r="BQ39" s="527"/>
      <c r="BR39" s="526"/>
    </row>
  </sheetData>
  <mergeCells count="85">
    <mergeCell ref="BP25:BR25"/>
    <mergeCell ref="BP26:BR26"/>
    <mergeCell ref="BP27:BR27"/>
    <mergeCell ref="BP28:BR28"/>
    <mergeCell ref="BO7:BR8"/>
    <mergeCell ref="BO9:BR10"/>
    <mergeCell ref="BO11:BR12"/>
    <mergeCell ref="BO13:BR14"/>
    <mergeCell ref="BL18:BR19"/>
    <mergeCell ref="BL20:BR21"/>
    <mergeCell ref="BL22:BR23"/>
    <mergeCell ref="AU22:AX22"/>
    <mergeCell ref="AY22:BA22"/>
    <mergeCell ref="BB22:BE22"/>
    <mergeCell ref="BF22:BJ22"/>
    <mergeCell ref="AU23:AX23"/>
    <mergeCell ref="BF23:BJ23"/>
    <mergeCell ref="AU20:AX20"/>
    <mergeCell ref="AY20:BA20"/>
    <mergeCell ref="BB20:BE20"/>
    <mergeCell ref="BF20:BJ20"/>
    <mergeCell ref="AU21:AX21"/>
    <mergeCell ref="BF21:BJ21"/>
    <mergeCell ref="AY21:BA21"/>
    <mergeCell ref="BB21:BE21"/>
    <mergeCell ref="AU18:AX18"/>
    <mergeCell ref="AY18:BA18"/>
    <mergeCell ref="BB18:BE18"/>
    <mergeCell ref="BF18:BJ18"/>
    <mergeCell ref="AU19:AX19"/>
    <mergeCell ref="BF19:BJ19"/>
    <mergeCell ref="AY19:BA19"/>
    <mergeCell ref="BB19:BE19"/>
    <mergeCell ref="AX12:BB12"/>
    <mergeCell ref="BC12:BG12"/>
    <mergeCell ref="BC13:BG13"/>
    <mergeCell ref="BC14:BG14"/>
    <mergeCell ref="AX13:BB13"/>
    <mergeCell ref="AX14:BB14"/>
    <mergeCell ref="AX9:BB9"/>
    <mergeCell ref="BC9:BG9"/>
    <mergeCell ref="AX10:BB10"/>
    <mergeCell ref="BC10:BG10"/>
    <mergeCell ref="AX11:BB11"/>
    <mergeCell ref="BC11:BG11"/>
    <mergeCell ref="BP2:BR2"/>
    <mergeCell ref="AX7:BB7"/>
    <mergeCell ref="BC7:BG7"/>
    <mergeCell ref="AX8:BB8"/>
    <mergeCell ref="BC8:BG8"/>
    <mergeCell ref="BP39:BR39"/>
    <mergeCell ref="AB31:AD31"/>
    <mergeCell ref="AB32:AD32"/>
    <mergeCell ref="AT33:AW33"/>
    <mergeCell ref="AX33:BA33"/>
    <mergeCell ref="BB33:BE33"/>
    <mergeCell ref="BF33:BJ33"/>
    <mergeCell ref="BL33:BR34"/>
    <mergeCell ref="BF34:BJ34"/>
    <mergeCell ref="BF35:BJ35"/>
    <mergeCell ref="BL35:BR36"/>
    <mergeCell ref="BF36:BJ36"/>
    <mergeCell ref="BP38:BR38"/>
    <mergeCell ref="BB35:BE35"/>
    <mergeCell ref="AT36:AW36"/>
    <mergeCell ref="AX36:BA36"/>
    <mergeCell ref="BB36:BE36"/>
    <mergeCell ref="BB34:BE34"/>
    <mergeCell ref="AB36:AD36"/>
    <mergeCell ref="AB37:AD37"/>
    <mergeCell ref="AB38:AD38"/>
    <mergeCell ref="AT34:AW34"/>
    <mergeCell ref="AX34:BA34"/>
    <mergeCell ref="AT35:AW35"/>
    <mergeCell ref="AX35:BA35"/>
    <mergeCell ref="AB29:AD29"/>
    <mergeCell ref="AB30:AD30"/>
    <mergeCell ref="AB33:AD33"/>
    <mergeCell ref="AB34:AD34"/>
    <mergeCell ref="AB35:AD35"/>
    <mergeCell ref="AY23:BA23"/>
    <mergeCell ref="BB23:BE23"/>
    <mergeCell ref="AB26:AD26"/>
    <mergeCell ref="AB27:AD27"/>
    <mergeCell ref="AB28:AD28"/>
  </mergeCells>
  <conditionalFormatting sqref="A1:BS40">
    <cfRule type="cellIs" dxfId="34" priority="1" operator="equal">
      <formula>0</formula>
    </cfRule>
  </conditionalFormatting>
  <conditionalFormatting sqref="BP27:BR27">
    <cfRule type="cellIs" dxfId="33" priority="2" operator="equal">
      <formula>30000</formula>
    </cfRule>
  </conditionalFormatting>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BS273"/>
  <sheetViews>
    <sheetView showGridLines="0" tabSelected="1" workbookViewId="0">
      <selection activeCell="A52" sqref="A1:XFD1048576"/>
    </sheetView>
  </sheetViews>
  <sheetFormatPr defaultColWidth="3.5546875" defaultRowHeight="13.5" customHeight="1" x14ac:dyDescent="0.25"/>
  <sheetData>
    <row r="2" spans="1:71" ht="13.5" customHeight="1" x14ac:dyDescent="0.25">
      <c r="A2" s="20"/>
      <c r="B2" s="481" t="s">
        <v>78</v>
      </c>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J2" s="17"/>
      <c r="AK2" s="482"/>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17"/>
    </row>
    <row r="3" spans="1:71" ht="13.5" customHeight="1" x14ac:dyDescent="0.25">
      <c r="A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J3" s="20"/>
      <c r="AL3" s="483"/>
      <c r="BD3" s="483"/>
      <c r="BR3" s="20"/>
      <c r="BS3" s="20"/>
    </row>
    <row r="4" spans="1:71" ht="13.5" customHeight="1" x14ac:dyDescent="0.25">
      <c r="B4" s="20" t="s">
        <v>2139</v>
      </c>
      <c r="AL4" s="175" t="s">
        <v>2140</v>
      </c>
      <c r="AM4" s="175"/>
      <c r="AN4" s="175"/>
      <c r="AO4" s="175"/>
      <c r="AP4" s="175"/>
      <c r="AQ4" s="175"/>
      <c r="AR4" s="175"/>
      <c r="AS4" s="175"/>
      <c r="AT4" s="175"/>
      <c r="AU4" s="175"/>
      <c r="AV4" s="175" t="s">
        <v>1455</v>
      </c>
      <c r="AW4" s="175"/>
      <c r="AX4" s="175"/>
      <c r="AY4" s="143"/>
      <c r="AZ4" s="143"/>
      <c r="BA4" s="143"/>
      <c r="BB4" s="175" t="s">
        <v>2141</v>
      </c>
      <c r="BC4" s="175"/>
      <c r="BD4" s="175"/>
      <c r="BE4" s="175"/>
      <c r="BF4" s="175"/>
      <c r="BG4" s="175"/>
      <c r="BH4" s="175"/>
      <c r="BI4" s="175"/>
      <c r="BJ4" s="175"/>
      <c r="BK4" s="175"/>
      <c r="BL4" s="175"/>
      <c r="BM4" s="175"/>
      <c r="BN4" s="175"/>
      <c r="BO4" s="175" t="s">
        <v>1455</v>
      </c>
      <c r="BP4" s="175"/>
      <c r="BQ4" s="175"/>
    </row>
    <row r="5" spans="1:71" ht="13.5" customHeight="1" x14ac:dyDescent="0.25">
      <c r="B5" s="30" t="s">
        <v>2142</v>
      </c>
      <c r="AL5" s="484">
        <v>1</v>
      </c>
      <c r="AM5" s="39" t="s">
        <v>2143</v>
      </c>
      <c r="AN5" s="175"/>
      <c r="AO5" s="175"/>
      <c r="AP5" s="175"/>
      <c r="AQ5" s="175"/>
      <c r="AR5" s="175"/>
      <c r="AS5" s="175"/>
      <c r="AT5" s="175"/>
      <c r="AU5" s="200"/>
      <c r="AV5" s="813">
        <f>'4'!BO75</f>
        <v>0</v>
      </c>
      <c r="AW5" s="503"/>
      <c r="AX5" s="524"/>
      <c r="AY5" s="143"/>
      <c r="AZ5" s="143"/>
      <c r="BA5" s="143"/>
      <c r="BB5" s="485">
        <v>25</v>
      </c>
      <c r="BC5" s="112" t="s">
        <v>2144</v>
      </c>
      <c r="BD5" s="216"/>
      <c r="BE5" s="216"/>
      <c r="BF5" s="216"/>
      <c r="BG5" s="216"/>
      <c r="BH5" s="216"/>
      <c r="BI5" s="216"/>
      <c r="BJ5" s="216"/>
      <c r="BK5" s="216"/>
      <c r="BL5" s="216"/>
      <c r="BM5" s="216"/>
      <c r="BN5" s="486"/>
      <c r="BO5" s="813">
        <f>'9'!BP26</f>
        <v>0</v>
      </c>
      <c r="BP5" s="503"/>
      <c r="BQ5" s="524"/>
    </row>
    <row r="6" spans="1:71" ht="13.5" customHeight="1" x14ac:dyDescent="0.25">
      <c r="B6" s="30" t="s">
        <v>2145</v>
      </c>
      <c r="AL6" s="484">
        <v>2</v>
      </c>
      <c r="AM6" s="39" t="s">
        <v>2146</v>
      </c>
      <c r="AN6" s="175"/>
      <c r="AO6" s="175"/>
      <c r="AP6" s="175"/>
      <c r="AQ6" s="175"/>
      <c r="AR6" s="175"/>
      <c r="AS6" s="175"/>
      <c r="AT6" s="175"/>
      <c r="AU6" s="200"/>
      <c r="AV6" s="813" t="str">
        <f>'4'!AF105</f>
        <v/>
      </c>
      <c r="AW6" s="503"/>
      <c r="AX6" s="524"/>
      <c r="AY6" s="143"/>
      <c r="AZ6" s="143"/>
      <c r="BA6" s="143"/>
      <c r="BB6" s="484">
        <v>26</v>
      </c>
      <c r="BC6" s="39" t="s">
        <v>2147</v>
      </c>
      <c r="BD6" s="175"/>
      <c r="BE6" s="175"/>
      <c r="BF6" s="175"/>
      <c r="BG6" s="175"/>
      <c r="BH6" s="175"/>
      <c r="BI6" s="175"/>
      <c r="BJ6" s="175"/>
      <c r="BK6" s="175"/>
      <c r="BL6" s="175"/>
      <c r="BM6" s="175"/>
      <c r="BN6" s="200"/>
      <c r="BO6" s="813">
        <f>'9'!BP27</f>
        <v>30000</v>
      </c>
      <c r="BP6" s="503"/>
      <c r="BQ6" s="524"/>
    </row>
    <row r="7" spans="1:71" ht="13.5" customHeight="1" x14ac:dyDescent="0.25">
      <c r="A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J7" s="20"/>
      <c r="AL7" s="484">
        <v>3</v>
      </c>
      <c r="AM7" s="39" t="s">
        <v>2148</v>
      </c>
      <c r="AN7" s="175"/>
      <c r="AO7" s="175"/>
      <c r="AP7" s="175"/>
      <c r="AQ7" s="175"/>
      <c r="AR7" s="175"/>
      <c r="AS7" s="175"/>
      <c r="AT7" s="175"/>
      <c r="AU7" s="200"/>
      <c r="AV7" s="813">
        <f>'4'!AF109</f>
        <v>0</v>
      </c>
      <c r="AW7" s="503"/>
      <c r="AX7" s="524"/>
      <c r="AY7" s="143"/>
      <c r="AZ7" s="143"/>
      <c r="BA7" s="143"/>
      <c r="BB7" s="484">
        <v>27</v>
      </c>
      <c r="BC7" s="39" t="s">
        <v>2149</v>
      </c>
      <c r="BD7" s="175"/>
      <c r="BE7" s="175"/>
      <c r="BF7" s="175"/>
      <c r="BG7" s="175"/>
      <c r="BH7" s="175"/>
      <c r="BI7" s="175"/>
      <c r="BJ7" s="175"/>
      <c r="BK7" s="175"/>
      <c r="BL7" s="175"/>
      <c r="BM7" s="175"/>
      <c r="BN7" s="200"/>
      <c r="BO7" s="813">
        <f ca="1">'9'!BP38</f>
        <v>0</v>
      </c>
      <c r="BP7" s="503"/>
      <c r="BQ7" s="524"/>
    </row>
    <row r="8" spans="1:71" ht="13.5" customHeight="1" x14ac:dyDescent="0.25">
      <c r="A8" s="20"/>
      <c r="B8" s="17" t="s">
        <v>2150</v>
      </c>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L8" s="484">
        <v>4</v>
      </c>
      <c r="AM8" s="39" t="s">
        <v>2151</v>
      </c>
      <c r="AN8" s="175"/>
      <c r="AO8" s="175"/>
      <c r="AP8" s="175"/>
      <c r="AQ8" s="175"/>
      <c r="AR8" s="175"/>
      <c r="AS8" s="175"/>
      <c r="AT8" s="175"/>
      <c r="AU8" s="200"/>
      <c r="AV8" s="813">
        <f>'4'!AH116</f>
        <v>0</v>
      </c>
      <c r="AW8" s="503"/>
      <c r="AX8" s="524"/>
      <c r="AY8" s="143"/>
      <c r="AZ8" s="143"/>
      <c r="BA8" s="143"/>
      <c r="BB8" s="484">
        <v>28</v>
      </c>
      <c r="BC8" s="39" t="s">
        <v>2152</v>
      </c>
      <c r="BD8" s="175"/>
      <c r="BE8" s="175"/>
      <c r="BF8" s="175"/>
      <c r="BG8" s="175"/>
      <c r="BH8" s="175"/>
      <c r="BI8" s="175"/>
      <c r="BJ8" s="175"/>
      <c r="BK8" s="175"/>
      <c r="BL8" s="175"/>
      <c r="BM8" s="175"/>
      <c r="BN8" s="200"/>
      <c r="BO8" s="813" t="e">
        <f ca="1">'9'!BP39</f>
        <v>#NAME?</v>
      </c>
      <c r="BP8" s="503"/>
      <c r="BQ8" s="524"/>
    </row>
    <row r="9" spans="1:71" ht="13.5" customHeight="1" x14ac:dyDescent="0.25">
      <c r="A9" s="20"/>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L9" s="484">
        <v>5</v>
      </c>
      <c r="AM9" s="39" t="s">
        <v>2153</v>
      </c>
      <c r="AN9" s="175"/>
      <c r="AO9" s="175"/>
      <c r="AP9" s="175"/>
      <c r="AQ9" s="175"/>
      <c r="AR9" s="175"/>
      <c r="AS9" s="175"/>
      <c r="AT9" s="175"/>
      <c r="AU9" s="200"/>
      <c r="AV9" s="820" t="str">
        <f>'4'!BP114</f>
        <v/>
      </c>
      <c r="AW9" s="527"/>
      <c r="AX9" s="526"/>
      <c r="AY9" s="143"/>
      <c r="AZ9" s="143"/>
      <c r="BA9" s="143"/>
      <c r="BB9" s="484">
        <v>29</v>
      </c>
      <c r="BC9" s="39" t="s">
        <v>2154</v>
      </c>
      <c r="BD9" s="175"/>
      <c r="BE9" s="175"/>
      <c r="BF9" s="175"/>
      <c r="BG9" s="175"/>
      <c r="BH9" s="175"/>
      <c r="BI9" s="175"/>
      <c r="BJ9" s="175"/>
      <c r="BK9" s="175"/>
      <c r="BL9" s="175"/>
      <c r="BM9" s="175"/>
      <c r="BN9" s="200"/>
      <c r="BO9" s="813">
        <f>'9'!AB32</f>
        <v>0</v>
      </c>
      <c r="BP9" s="503"/>
      <c r="BQ9" s="524"/>
    </row>
    <row r="10" spans="1:71" ht="13.5" customHeight="1" x14ac:dyDescent="0.25">
      <c r="A10" s="20"/>
      <c r="B10" s="20" t="s">
        <v>2155</v>
      </c>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L10" s="484">
        <v>6</v>
      </c>
      <c r="AM10" s="39" t="s">
        <v>2156</v>
      </c>
      <c r="AN10" s="175"/>
      <c r="AO10" s="175"/>
      <c r="AP10" s="175"/>
      <c r="AQ10" s="175"/>
      <c r="AR10" s="175"/>
      <c r="AS10" s="175"/>
      <c r="AT10" s="175"/>
      <c r="AU10" s="200"/>
      <c r="AV10" s="813">
        <f>'4'!AF56</f>
        <v>0</v>
      </c>
      <c r="AW10" s="503"/>
      <c r="AX10" s="524"/>
      <c r="AY10" s="143"/>
      <c r="AZ10" s="143"/>
      <c r="BA10" s="143"/>
      <c r="BB10" s="485">
        <v>30</v>
      </c>
      <c r="BC10" s="112" t="s">
        <v>2157</v>
      </c>
      <c r="BD10" s="216"/>
      <c r="BE10" s="216"/>
      <c r="BF10" s="216"/>
      <c r="BG10" s="216"/>
      <c r="BH10" s="216"/>
      <c r="BI10" s="216"/>
      <c r="BJ10" s="216"/>
      <c r="BK10" s="216"/>
      <c r="BL10" s="216"/>
      <c r="BM10" s="216"/>
      <c r="BN10" s="486"/>
      <c r="BO10" s="814" t="e">
        <f ca="1">'9'!AB37</f>
        <v>#NAME?</v>
      </c>
      <c r="BP10" s="527"/>
      <c r="BQ10" s="526"/>
      <c r="BR10" s="143"/>
    </row>
    <row r="11" spans="1:71" ht="13.5" customHeight="1" x14ac:dyDescent="0.25">
      <c r="A11" s="20"/>
      <c r="B11" s="20" t="s">
        <v>2158</v>
      </c>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L11" s="143"/>
      <c r="AM11" s="143"/>
      <c r="AN11" s="143"/>
      <c r="AO11" s="143"/>
      <c r="AP11" s="143"/>
      <c r="AQ11" s="143"/>
      <c r="AR11" s="143"/>
      <c r="AS11" s="143"/>
      <c r="AT11" s="143"/>
      <c r="AU11" s="143"/>
      <c r="AV11" s="143"/>
      <c r="AW11" s="143"/>
      <c r="AX11" s="143"/>
      <c r="AY11" s="143"/>
      <c r="AZ11" s="143"/>
      <c r="BA11" s="143"/>
      <c r="BB11" s="143"/>
      <c r="BC11" s="143"/>
      <c r="BD11" s="143"/>
      <c r="BE11" s="143"/>
      <c r="BF11" s="143"/>
      <c r="BG11" s="143"/>
      <c r="BH11" s="143"/>
      <c r="BI11" s="143"/>
      <c r="BJ11" s="143"/>
      <c r="BK11" s="143"/>
      <c r="BL11" s="143"/>
      <c r="BM11" s="143"/>
      <c r="BN11" s="143"/>
      <c r="BO11" s="143"/>
      <c r="BP11" s="143"/>
      <c r="BQ11" s="143"/>
      <c r="BR11" s="143"/>
    </row>
    <row r="12" spans="1:71" ht="13.5" customHeight="1" x14ac:dyDescent="0.25">
      <c r="A12" s="20"/>
      <c r="B12" s="20" t="s">
        <v>2159</v>
      </c>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L12" s="143"/>
      <c r="AM12" s="143"/>
      <c r="AN12" s="143"/>
      <c r="AO12" s="143"/>
      <c r="AP12" s="143"/>
      <c r="AQ12" s="143"/>
      <c r="AR12" s="143"/>
      <c r="AS12" s="143"/>
      <c r="AT12" s="143"/>
      <c r="AU12" s="143"/>
      <c r="AV12" s="143"/>
      <c r="AW12" s="143"/>
      <c r="AX12" s="143"/>
      <c r="AY12" s="143"/>
      <c r="AZ12" s="143"/>
      <c r="BA12" s="143"/>
      <c r="BB12" s="143"/>
      <c r="BC12" s="143"/>
      <c r="BD12" s="143"/>
      <c r="BE12" s="143"/>
      <c r="BF12" s="143"/>
      <c r="BG12" s="143"/>
      <c r="BH12" s="143"/>
      <c r="BI12" s="143"/>
      <c r="BJ12" s="143"/>
      <c r="BK12" s="143"/>
      <c r="BL12" s="143"/>
      <c r="BM12" s="143"/>
      <c r="BN12" s="143"/>
      <c r="BO12" s="143"/>
      <c r="BP12" s="143"/>
      <c r="BQ12" s="143"/>
      <c r="BR12" s="143"/>
    </row>
    <row r="13" spans="1:71" ht="13.5" customHeight="1" x14ac:dyDescent="0.25">
      <c r="A13" s="20"/>
      <c r="B13" s="20" t="s">
        <v>2160</v>
      </c>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L13" s="143"/>
      <c r="AM13" s="143"/>
      <c r="AN13" s="143"/>
      <c r="AO13" s="143"/>
      <c r="AP13" s="143"/>
      <c r="AQ13" s="143"/>
      <c r="AR13" s="143"/>
      <c r="AS13" s="143"/>
      <c r="AT13" s="143"/>
      <c r="AU13" s="143"/>
      <c r="AV13" s="143"/>
      <c r="AW13" s="143"/>
      <c r="AX13" s="143"/>
      <c r="AY13" s="143"/>
      <c r="AZ13" s="143"/>
      <c r="BA13" s="143"/>
      <c r="BB13" s="143"/>
      <c r="BC13" s="143"/>
      <c r="BD13" s="143"/>
      <c r="BE13" s="143"/>
      <c r="BF13" s="143"/>
      <c r="BG13" s="143"/>
      <c r="BH13" s="143"/>
      <c r="BI13" s="143"/>
      <c r="BJ13" s="143"/>
      <c r="BK13" s="143"/>
      <c r="BL13" s="143"/>
      <c r="BM13" s="143"/>
      <c r="BN13" s="143"/>
      <c r="BO13" s="143"/>
      <c r="BP13" s="143"/>
      <c r="BQ13" s="143"/>
      <c r="BR13" s="143"/>
    </row>
    <row r="14" spans="1:71" ht="13.5" customHeight="1" x14ac:dyDescent="0.25">
      <c r="A14" s="20"/>
      <c r="B14" s="20" t="s">
        <v>2161</v>
      </c>
      <c r="C14" s="20"/>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L14" s="143"/>
      <c r="AM14" s="143"/>
      <c r="AN14" s="143"/>
      <c r="AO14" s="143"/>
      <c r="AP14" s="143"/>
      <c r="AQ14" s="143"/>
      <c r="AR14" s="143"/>
      <c r="AS14" s="143"/>
      <c r="AT14" s="143"/>
      <c r="AU14" s="143"/>
      <c r="AV14" s="143"/>
      <c r="AW14" s="143"/>
      <c r="AX14" s="143"/>
      <c r="AY14" s="143"/>
      <c r="AZ14" s="143"/>
      <c r="BA14" s="143"/>
      <c r="BB14" s="487"/>
      <c r="BC14" s="487"/>
      <c r="BD14" s="487"/>
      <c r="BE14" s="143"/>
      <c r="BF14" s="143"/>
      <c r="BG14" s="143"/>
      <c r="BH14" s="143"/>
      <c r="BI14" s="143"/>
      <c r="BJ14" s="143"/>
      <c r="BK14" s="143"/>
      <c r="BL14" s="143"/>
      <c r="BM14" s="143"/>
      <c r="BN14" s="143"/>
      <c r="BO14" s="143"/>
      <c r="BP14" s="143"/>
      <c r="BQ14" s="143"/>
      <c r="BR14" s="143"/>
    </row>
    <row r="15" spans="1:71" ht="13.5" customHeight="1" x14ac:dyDescent="0.25">
      <c r="A15" s="20"/>
      <c r="B15" s="20"/>
      <c r="C15" s="20"/>
      <c r="D15" s="20"/>
      <c r="E15" s="20"/>
      <c r="F15" s="20"/>
      <c r="G15" s="20"/>
      <c r="H15" s="20"/>
      <c r="I15" s="20"/>
      <c r="J15" s="20"/>
      <c r="K15" s="20"/>
      <c r="L15" s="20"/>
      <c r="M15" s="20"/>
      <c r="N15" s="20"/>
      <c r="O15" s="20"/>
      <c r="P15" s="20"/>
      <c r="Q15" s="20"/>
      <c r="S15" s="20"/>
      <c r="T15" s="20"/>
      <c r="U15" s="20"/>
      <c r="V15" s="20"/>
      <c r="W15" s="20"/>
      <c r="X15" s="20"/>
      <c r="Y15" s="20"/>
      <c r="Z15" s="20"/>
      <c r="AA15" s="20"/>
      <c r="AB15" s="20"/>
      <c r="AC15" s="20"/>
      <c r="AD15" s="20"/>
      <c r="AE15" s="20"/>
      <c r="AF15" s="20"/>
      <c r="AG15" s="20"/>
      <c r="AH15" s="20"/>
      <c r="AI15" s="20"/>
      <c r="AJ15" s="20"/>
      <c r="AL15" s="175" t="s">
        <v>2162</v>
      </c>
      <c r="AM15" s="175"/>
      <c r="AN15" s="175"/>
      <c r="AO15" s="175"/>
      <c r="AP15" s="175"/>
      <c r="AQ15" s="175"/>
      <c r="AR15" s="175"/>
      <c r="AS15" s="175"/>
      <c r="AT15" s="175"/>
      <c r="AU15" s="175"/>
      <c r="AV15" s="175"/>
      <c r="AW15" s="175"/>
      <c r="AX15" s="175"/>
      <c r="AY15" s="175"/>
      <c r="AZ15" s="175"/>
      <c r="BA15" s="175"/>
      <c r="BB15" s="488" t="s">
        <v>2163</v>
      </c>
      <c r="BC15" s="488"/>
      <c r="BD15" s="488"/>
      <c r="BE15" s="175"/>
      <c r="BF15" s="487" t="s">
        <v>2164</v>
      </c>
      <c r="BG15" s="487"/>
      <c r="BH15" s="487"/>
      <c r="BI15" s="143"/>
      <c r="BJ15" s="143" t="s">
        <v>2165</v>
      </c>
      <c r="BK15" s="143"/>
      <c r="BL15" s="143"/>
      <c r="BM15" s="143"/>
      <c r="BN15" s="143" t="s">
        <v>2166</v>
      </c>
      <c r="BO15" s="143"/>
      <c r="BP15" s="143"/>
      <c r="BQ15" s="143"/>
      <c r="BR15" s="143"/>
    </row>
    <row r="16" spans="1:71" ht="13.5" customHeight="1" x14ac:dyDescent="0.25">
      <c r="A16" s="20"/>
      <c r="B16" s="20" t="s">
        <v>2167</v>
      </c>
      <c r="E16" s="20"/>
      <c r="F16" s="20"/>
      <c r="G16" s="20"/>
      <c r="H16" s="20"/>
      <c r="I16" s="20"/>
      <c r="J16" s="20"/>
      <c r="K16" s="20"/>
      <c r="L16" s="20"/>
      <c r="M16" s="20"/>
      <c r="N16" s="20"/>
      <c r="O16" s="20"/>
      <c r="P16" s="20"/>
      <c r="Q16" s="20"/>
      <c r="S16" s="20"/>
      <c r="T16" s="20"/>
      <c r="U16" s="20"/>
      <c r="V16" s="20"/>
      <c r="W16" s="20"/>
      <c r="X16" s="20"/>
      <c r="Y16" s="20"/>
      <c r="Z16" s="20"/>
      <c r="AA16" s="20"/>
      <c r="AB16" s="20"/>
      <c r="AC16" s="20"/>
      <c r="AD16" s="20"/>
      <c r="AE16" s="20"/>
      <c r="AF16" s="20"/>
      <c r="AG16" s="20"/>
      <c r="AH16" s="20"/>
      <c r="AI16" s="20"/>
      <c r="AJ16" s="20"/>
      <c r="AL16" s="484">
        <v>7</v>
      </c>
      <c r="AM16" s="39" t="s">
        <v>2168</v>
      </c>
      <c r="AN16" s="175"/>
      <c r="AO16" s="175"/>
      <c r="AP16" s="175"/>
      <c r="AQ16" s="175"/>
      <c r="AR16" s="175"/>
      <c r="AS16" s="175"/>
      <c r="AT16" s="175"/>
      <c r="AU16" s="175"/>
      <c r="AV16" s="175"/>
      <c r="AW16" s="175"/>
      <c r="AX16" s="175"/>
      <c r="AY16" s="175"/>
      <c r="AZ16" s="175"/>
      <c r="BA16" s="200"/>
      <c r="BB16" s="813">
        <f>'8'!BO151</f>
        <v>0</v>
      </c>
      <c r="BC16" s="503"/>
      <c r="BD16" s="503"/>
      <c r="BE16" s="524"/>
      <c r="BF16" s="489"/>
      <c r="BG16" s="489"/>
      <c r="BH16" s="489"/>
      <c r="BI16" s="489"/>
      <c r="BJ16" s="490"/>
      <c r="BK16" s="490"/>
      <c r="BL16" s="490"/>
      <c r="BM16" s="490"/>
      <c r="BN16" s="490"/>
      <c r="BO16" s="490"/>
      <c r="BP16" s="490"/>
      <c r="BQ16" s="490"/>
      <c r="BR16" s="143"/>
    </row>
    <row r="17" spans="1:70" ht="13.5" customHeight="1" x14ac:dyDescent="0.25">
      <c r="A17" s="20"/>
      <c r="B17" s="20" t="s">
        <v>2169</v>
      </c>
      <c r="E17" s="20"/>
      <c r="F17" s="20"/>
      <c r="G17" s="20"/>
      <c r="H17" s="20"/>
      <c r="I17" s="20"/>
      <c r="J17" s="20"/>
      <c r="K17" s="20"/>
      <c r="L17" s="20"/>
      <c r="M17" s="20"/>
      <c r="N17" s="20"/>
      <c r="O17" s="20"/>
      <c r="P17" s="20"/>
      <c r="Q17" s="20"/>
      <c r="S17" s="20"/>
      <c r="T17" s="20"/>
      <c r="U17" s="20"/>
      <c r="V17" s="20"/>
      <c r="W17" s="20"/>
      <c r="X17" s="20"/>
      <c r="Y17" s="20"/>
      <c r="Z17" s="20"/>
      <c r="AA17" s="20"/>
      <c r="AB17" s="20"/>
      <c r="AC17" s="20"/>
      <c r="AD17" s="20"/>
      <c r="AE17" s="20"/>
      <c r="AF17" s="20"/>
      <c r="AG17" s="20"/>
      <c r="AH17" s="20"/>
      <c r="AI17" s="20"/>
      <c r="AJ17" s="20"/>
      <c r="AL17" s="484">
        <v>8</v>
      </c>
      <c r="AM17" s="39" t="s">
        <v>2170</v>
      </c>
      <c r="AN17" s="175"/>
      <c r="AO17" s="175"/>
      <c r="AP17" s="175"/>
      <c r="AQ17" s="175"/>
      <c r="AR17" s="175"/>
      <c r="AS17" s="175"/>
      <c r="AT17" s="175"/>
      <c r="AU17" s="175"/>
      <c r="AV17" s="175"/>
      <c r="AW17" s="175"/>
      <c r="AX17" s="175"/>
      <c r="AY17" s="175"/>
      <c r="AZ17" s="175"/>
      <c r="BA17" s="200"/>
      <c r="BB17" s="820">
        <f ca="1">'8'!BJ226</f>
        <v>0</v>
      </c>
      <c r="BC17" s="527"/>
      <c r="BD17" s="527"/>
      <c r="BE17" s="526"/>
      <c r="BF17" s="820">
        <f ca="1">'8'!BO226</f>
        <v>0</v>
      </c>
      <c r="BG17" s="527"/>
      <c r="BH17" s="527"/>
      <c r="BI17" s="526"/>
      <c r="BJ17" s="490"/>
      <c r="BK17" s="490"/>
      <c r="BL17" s="490"/>
      <c r="BM17" s="490"/>
      <c r="BN17" s="490"/>
      <c r="BO17" s="490"/>
      <c r="BP17" s="490"/>
      <c r="BQ17" s="490"/>
      <c r="BR17" s="143"/>
    </row>
    <row r="18" spans="1:70" ht="13.5" customHeight="1" x14ac:dyDescent="0.25">
      <c r="A18" s="20"/>
      <c r="B18" s="20"/>
      <c r="E18" s="20"/>
      <c r="F18" s="20"/>
      <c r="G18" s="20"/>
      <c r="H18" s="20"/>
      <c r="I18" s="20"/>
      <c r="J18" s="20"/>
      <c r="K18" s="20"/>
      <c r="L18" s="20"/>
      <c r="M18" s="20"/>
      <c r="N18" s="20"/>
      <c r="O18" s="20"/>
      <c r="P18" s="20"/>
      <c r="Q18" s="20"/>
      <c r="S18" s="20"/>
      <c r="T18" s="20"/>
      <c r="U18" s="20"/>
      <c r="V18" s="20"/>
      <c r="W18" s="20"/>
      <c r="X18" s="20"/>
      <c r="Y18" s="20"/>
      <c r="Z18" s="20"/>
      <c r="AA18" s="20"/>
      <c r="AB18" s="20"/>
      <c r="AC18" s="20"/>
      <c r="AD18" s="20"/>
      <c r="AE18" s="20"/>
      <c r="AF18" s="20"/>
      <c r="AG18" s="20"/>
      <c r="AH18" s="20"/>
      <c r="AI18" s="20"/>
      <c r="AJ18" s="20"/>
      <c r="AL18" s="484">
        <v>9</v>
      </c>
      <c r="AM18" s="39" t="s">
        <v>2171</v>
      </c>
      <c r="AN18" s="175"/>
      <c r="AO18" s="175"/>
      <c r="AP18" s="175"/>
      <c r="AQ18" s="175"/>
      <c r="AR18" s="175"/>
      <c r="AS18" s="175"/>
      <c r="AT18" s="175"/>
      <c r="AU18" s="175"/>
      <c r="AV18" s="175"/>
      <c r="AW18" s="175"/>
      <c r="AX18" s="175"/>
      <c r="AY18" s="175"/>
      <c r="AZ18" s="175"/>
      <c r="BA18" s="200"/>
      <c r="BB18" s="821">
        <f ca="1">'8'!AA305</f>
        <v>0</v>
      </c>
      <c r="BC18" s="503"/>
      <c r="BD18" s="503"/>
      <c r="BE18" s="524"/>
      <c r="BF18" s="821">
        <f ca="1">'8'!AF305</f>
        <v>0</v>
      </c>
      <c r="BG18" s="503"/>
      <c r="BH18" s="503"/>
      <c r="BI18" s="524"/>
      <c r="BJ18" s="489"/>
      <c r="BK18" s="489"/>
      <c r="BL18" s="489"/>
      <c r="BM18" s="489"/>
      <c r="BN18" s="489"/>
      <c r="BO18" s="489"/>
      <c r="BP18" s="489"/>
      <c r="BQ18" s="489"/>
      <c r="BR18" s="143"/>
    </row>
    <row r="19" spans="1:70" ht="13.5" customHeight="1" x14ac:dyDescent="0.25">
      <c r="A19" s="20"/>
      <c r="B19" s="20" t="s">
        <v>2172</v>
      </c>
      <c r="E19" s="20"/>
      <c r="F19" s="20"/>
      <c r="G19" s="20"/>
      <c r="H19" s="20"/>
      <c r="I19" s="20"/>
      <c r="J19" s="20"/>
      <c r="K19" s="20"/>
      <c r="L19" s="20"/>
      <c r="M19" s="20"/>
      <c r="N19" s="20"/>
      <c r="O19" s="20"/>
      <c r="P19" s="20"/>
      <c r="R19" s="20" t="s">
        <v>2173</v>
      </c>
      <c r="S19" s="20"/>
      <c r="T19" s="20"/>
      <c r="U19" s="20"/>
      <c r="V19" s="20"/>
      <c r="W19" s="20"/>
      <c r="X19" s="20"/>
      <c r="Y19" s="20"/>
      <c r="Z19" s="20"/>
      <c r="AA19" s="20"/>
      <c r="AB19" s="20"/>
      <c r="AC19" s="20"/>
      <c r="AD19" s="20"/>
      <c r="AE19" s="20"/>
      <c r="AF19" s="20"/>
      <c r="AG19" s="20"/>
      <c r="AH19" s="20"/>
      <c r="AI19" s="20"/>
      <c r="AJ19" s="20"/>
      <c r="AL19" s="484">
        <v>10</v>
      </c>
      <c r="AM19" s="39" t="s">
        <v>2174</v>
      </c>
      <c r="AN19" s="175"/>
      <c r="AO19" s="175"/>
      <c r="AP19" s="175"/>
      <c r="AQ19" s="175"/>
      <c r="AR19" s="175"/>
      <c r="AS19" s="175"/>
      <c r="AT19" s="175"/>
      <c r="AU19" s="175"/>
      <c r="AV19" s="175"/>
      <c r="AW19" s="175"/>
      <c r="AX19" s="175"/>
      <c r="AY19" s="175"/>
      <c r="AZ19" s="175"/>
      <c r="BA19" s="200"/>
      <c r="BB19" s="822">
        <f ca="1">'8'!AA310</f>
        <v>0</v>
      </c>
      <c r="BC19" s="503"/>
      <c r="BD19" s="503"/>
      <c r="BE19" s="524"/>
      <c r="BF19" s="820">
        <f ca="1">'8'!AF310</f>
        <v>0</v>
      </c>
      <c r="BG19" s="527"/>
      <c r="BH19" s="527"/>
      <c r="BI19" s="526"/>
      <c r="BJ19" s="821">
        <f ca="1">'8'!AA311</f>
        <v>0</v>
      </c>
      <c r="BK19" s="503"/>
      <c r="BL19" s="503"/>
      <c r="BM19" s="524"/>
      <c r="BN19" s="821">
        <f ca="1">'8'!AF311</f>
        <v>0</v>
      </c>
      <c r="BO19" s="503"/>
      <c r="BP19" s="503"/>
      <c r="BQ19" s="524"/>
      <c r="BR19" s="143"/>
    </row>
    <row r="20" spans="1:70" ht="13.5" customHeight="1" x14ac:dyDescent="0.25">
      <c r="A20" s="20"/>
      <c r="B20" s="20"/>
      <c r="C20" s="20"/>
      <c r="D20" s="20"/>
      <c r="E20" s="20"/>
      <c r="F20" s="20"/>
      <c r="G20" s="20"/>
      <c r="H20" s="20"/>
      <c r="I20" s="20"/>
      <c r="J20" s="20"/>
      <c r="K20" s="20"/>
      <c r="L20" s="20"/>
      <c r="M20" s="20"/>
      <c r="N20" s="20"/>
      <c r="O20" s="20"/>
      <c r="P20" s="20"/>
      <c r="R20" s="20" t="s">
        <v>2175</v>
      </c>
      <c r="S20" s="20"/>
      <c r="T20" s="20"/>
      <c r="U20" s="20"/>
      <c r="V20" s="20"/>
      <c r="W20" s="20"/>
      <c r="X20" s="20"/>
      <c r="Y20" s="20"/>
      <c r="Z20" s="20"/>
      <c r="AA20" s="20"/>
      <c r="AB20" s="20"/>
      <c r="AC20" s="20"/>
      <c r="AD20" s="20"/>
      <c r="AE20" s="20"/>
      <c r="AF20" s="20"/>
      <c r="AG20" s="20"/>
      <c r="AH20" s="20"/>
      <c r="AI20" s="20"/>
      <c r="AJ20" s="20"/>
      <c r="AL20" s="484">
        <v>11</v>
      </c>
      <c r="AM20" s="39" t="s">
        <v>2176</v>
      </c>
      <c r="AN20" s="175"/>
      <c r="AO20" s="175"/>
      <c r="AP20" s="175"/>
      <c r="AQ20" s="175"/>
      <c r="AR20" s="175"/>
      <c r="AS20" s="175"/>
      <c r="AT20" s="175"/>
      <c r="AU20" s="175"/>
      <c r="AV20" s="175"/>
      <c r="AW20" s="175"/>
      <c r="AX20" s="175"/>
      <c r="AY20" s="175"/>
      <c r="AZ20" s="175"/>
      <c r="BA20" s="200"/>
      <c r="BB20" s="813">
        <f ca="1">'8'!BG335</f>
        <v>0</v>
      </c>
      <c r="BC20" s="503"/>
      <c r="BD20" s="503"/>
      <c r="BE20" s="524"/>
      <c r="BF20" s="813">
        <f ca="1">'8'!BN335</f>
        <v>0</v>
      </c>
      <c r="BG20" s="503"/>
      <c r="BH20" s="503"/>
      <c r="BI20" s="524"/>
      <c r="BJ20" s="490"/>
      <c r="BK20" s="490"/>
      <c r="BL20" s="490"/>
      <c r="BM20" s="490"/>
      <c r="BN20" s="490"/>
      <c r="BO20" s="490"/>
      <c r="BP20" s="490"/>
      <c r="BQ20" s="490"/>
      <c r="BR20" s="143"/>
    </row>
    <row r="21" spans="1:70" ht="13.5" customHeight="1" x14ac:dyDescent="0.25">
      <c r="A21" s="20"/>
      <c r="B21" s="20"/>
      <c r="C21" s="20"/>
      <c r="D21" s="20"/>
      <c r="E21" s="20"/>
      <c r="F21" s="20"/>
      <c r="G21" s="20"/>
      <c r="H21" s="20"/>
      <c r="I21" s="20"/>
      <c r="J21" s="20"/>
      <c r="K21" s="20"/>
      <c r="L21" s="20"/>
      <c r="M21" s="20"/>
      <c r="N21" s="20"/>
      <c r="O21" s="20"/>
      <c r="P21" s="20"/>
      <c r="R21" s="20" t="s">
        <v>2177</v>
      </c>
      <c r="S21" s="20"/>
      <c r="T21" s="20"/>
      <c r="U21" s="20"/>
      <c r="V21" s="20"/>
      <c r="W21" s="20"/>
      <c r="X21" s="20"/>
      <c r="Y21" s="20"/>
      <c r="Z21" s="20"/>
      <c r="AA21" s="20"/>
      <c r="AB21" s="20"/>
      <c r="AC21" s="20"/>
      <c r="AD21" s="20"/>
      <c r="AE21" s="20"/>
      <c r="AF21" s="20"/>
      <c r="AG21" s="20"/>
      <c r="AH21" s="20"/>
      <c r="AI21" s="20"/>
      <c r="AJ21" s="20"/>
      <c r="AL21" s="484">
        <v>12</v>
      </c>
      <c r="AM21" s="39" t="s">
        <v>2178</v>
      </c>
      <c r="AN21" s="175"/>
      <c r="AO21" s="175"/>
      <c r="AP21" s="175"/>
      <c r="AQ21" s="175"/>
      <c r="AR21" s="175"/>
      <c r="AS21" s="175"/>
      <c r="AT21" s="175"/>
      <c r="AU21" s="175"/>
      <c r="AV21" s="175"/>
      <c r="AW21" s="175"/>
      <c r="AX21" s="175"/>
      <c r="AY21" s="175"/>
      <c r="AZ21" s="175"/>
      <c r="BA21" s="200"/>
      <c r="BB21" s="813">
        <f ca="1">'8'!BG340</f>
        <v>0</v>
      </c>
      <c r="BC21" s="503"/>
      <c r="BD21" s="503"/>
      <c r="BE21" s="524"/>
      <c r="BF21" s="813">
        <f ca="1">'8'!BN340</f>
        <v>0</v>
      </c>
      <c r="BG21" s="503"/>
      <c r="BH21" s="503"/>
      <c r="BI21" s="524"/>
      <c r="BJ21" s="490"/>
      <c r="BK21" s="490"/>
      <c r="BL21" s="490"/>
      <c r="BM21" s="490"/>
      <c r="BN21" s="490"/>
      <c r="BO21" s="490"/>
      <c r="BP21" s="490"/>
      <c r="BQ21" s="490"/>
      <c r="BR21" s="143"/>
    </row>
    <row r="22" spans="1:70" ht="13.5" customHeight="1" x14ac:dyDescent="0.25">
      <c r="A22" s="20"/>
      <c r="B22" s="20"/>
      <c r="C22" s="20"/>
      <c r="D22" s="20"/>
      <c r="E22" s="20"/>
      <c r="F22" s="20"/>
      <c r="G22" s="20"/>
      <c r="H22" s="20"/>
      <c r="I22" s="20"/>
      <c r="J22" s="20"/>
      <c r="K22" s="20"/>
      <c r="L22" s="20"/>
      <c r="M22" s="20"/>
      <c r="N22" s="20"/>
      <c r="O22" s="20"/>
      <c r="P22" s="20"/>
      <c r="R22" s="20" t="s">
        <v>2179</v>
      </c>
      <c r="S22" s="20"/>
      <c r="T22" s="20"/>
      <c r="U22" s="20"/>
      <c r="V22" s="20"/>
      <c r="W22" s="20"/>
      <c r="X22" s="20"/>
      <c r="Y22" s="20"/>
      <c r="Z22" s="20"/>
      <c r="AA22" s="20"/>
      <c r="AB22" s="20"/>
      <c r="AC22" s="20"/>
      <c r="AD22" s="20"/>
      <c r="AE22" s="20"/>
      <c r="AF22" s="20"/>
      <c r="AG22" s="20"/>
      <c r="AH22" s="20"/>
      <c r="AI22" s="20"/>
      <c r="AJ22" s="20"/>
      <c r="AL22" s="484">
        <v>13</v>
      </c>
      <c r="AM22" s="39" t="s">
        <v>2180</v>
      </c>
      <c r="AN22" s="175"/>
      <c r="AO22" s="175"/>
      <c r="AP22" s="175"/>
      <c r="AQ22" s="175"/>
      <c r="AR22" s="175"/>
      <c r="AS22" s="175"/>
      <c r="AT22" s="175"/>
      <c r="AU22" s="175"/>
      <c r="AV22" s="175"/>
      <c r="AW22" s="175"/>
      <c r="AX22" s="175"/>
      <c r="AY22" s="175"/>
      <c r="AZ22" s="175"/>
      <c r="BA22" s="200"/>
      <c r="BB22" s="813" t="e">
        <f ca="1">'8'!BN384</f>
        <v>#NAME?</v>
      </c>
      <c r="BC22" s="503"/>
      <c r="BD22" s="503"/>
      <c r="BE22" s="524"/>
      <c r="BF22" s="490"/>
      <c r="BG22" s="490"/>
      <c r="BH22" s="490"/>
      <c r="BI22" s="490"/>
      <c r="BJ22" s="490"/>
      <c r="BK22" s="490"/>
      <c r="BL22" s="490"/>
      <c r="BM22" s="490"/>
      <c r="BN22" s="490"/>
      <c r="BO22" s="490"/>
      <c r="BP22" s="490"/>
      <c r="BQ22" s="490"/>
      <c r="BR22" s="143"/>
    </row>
    <row r="23" spans="1:70" ht="13.5" customHeight="1" x14ac:dyDescent="0.25">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L23" s="484">
        <v>14</v>
      </c>
      <c r="AM23" s="39" t="s">
        <v>2181</v>
      </c>
      <c r="AN23" s="175"/>
      <c r="AO23" s="175"/>
      <c r="AP23" s="175"/>
      <c r="AQ23" s="175"/>
      <c r="AR23" s="175"/>
      <c r="AS23" s="175"/>
      <c r="AT23" s="175"/>
      <c r="AU23" s="175"/>
      <c r="AV23" s="175"/>
      <c r="AW23" s="175"/>
      <c r="AX23" s="175"/>
      <c r="AY23" s="175"/>
      <c r="AZ23" s="175"/>
      <c r="BA23" s="200"/>
      <c r="BB23" s="820">
        <f>'8'!AE419</f>
        <v>0</v>
      </c>
      <c r="BC23" s="527"/>
      <c r="BD23" s="527"/>
      <c r="BE23" s="526"/>
      <c r="BF23" s="490"/>
      <c r="BG23" s="490"/>
      <c r="BH23" s="490"/>
      <c r="BI23" s="490"/>
      <c r="BJ23" s="490"/>
      <c r="BK23" s="490"/>
      <c r="BL23" s="490"/>
      <c r="BM23" s="490"/>
      <c r="BN23" s="490"/>
      <c r="BO23" s="490"/>
      <c r="BP23" s="490"/>
      <c r="BQ23" s="490"/>
      <c r="BR23" s="143"/>
    </row>
    <row r="24" spans="1:70" ht="13.5" customHeight="1" x14ac:dyDescent="0.25">
      <c r="A24" s="20"/>
      <c r="B24" s="136" t="s">
        <v>2182</v>
      </c>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L24" s="484">
        <v>15</v>
      </c>
      <c r="AM24" s="39" t="s">
        <v>2183</v>
      </c>
      <c r="AN24" s="175"/>
      <c r="AO24" s="175"/>
      <c r="AP24" s="175"/>
      <c r="AQ24" s="175"/>
      <c r="AR24" s="175"/>
      <c r="AS24" s="175"/>
      <c r="AT24" s="175"/>
      <c r="AU24" s="175"/>
      <c r="AV24" s="175"/>
      <c r="AW24" s="175"/>
      <c r="AX24" s="175"/>
      <c r="AY24" s="175"/>
      <c r="AZ24" s="175"/>
      <c r="BA24" s="200"/>
      <c r="BB24" s="822">
        <f>'8'!BN412</f>
        <v>0</v>
      </c>
      <c r="BC24" s="503"/>
      <c r="BD24" s="503"/>
      <c r="BE24" s="524"/>
      <c r="BF24" s="490"/>
      <c r="BG24" s="490"/>
      <c r="BH24" s="490"/>
      <c r="BI24" s="490"/>
      <c r="BJ24" s="489"/>
      <c r="BK24" s="489"/>
      <c r="BL24" s="489"/>
      <c r="BM24" s="489"/>
      <c r="BN24" s="490"/>
      <c r="BO24" s="490"/>
      <c r="BP24" s="490"/>
      <c r="BQ24" s="490"/>
      <c r="BR24" s="143"/>
    </row>
    <row r="25" spans="1:70" ht="13.5" customHeight="1" x14ac:dyDescent="0.25">
      <c r="B25" s="20"/>
      <c r="AL25" s="484">
        <v>16</v>
      </c>
      <c r="AM25" s="39" t="s">
        <v>2184</v>
      </c>
      <c r="AN25" s="175"/>
      <c r="AO25" s="175"/>
      <c r="AP25" s="175"/>
      <c r="AQ25" s="175"/>
      <c r="AR25" s="175"/>
      <c r="AS25" s="175"/>
      <c r="AT25" s="175"/>
      <c r="AU25" s="175"/>
      <c r="AV25" s="175"/>
      <c r="AW25" s="175"/>
      <c r="AX25" s="175"/>
      <c r="AY25" s="175"/>
      <c r="AZ25" s="175"/>
      <c r="BA25" s="200"/>
      <c r="BB25" s="822" t="e">
        <f ca="1">'8'!BN416</f>
        <v>#NAME?</v>
      </c>
      <c r="BC25" s="503"/>
      <c r="BD25" s="503"/>
      <c r="BE25" s="524"/>
      <c r="BF25" s="490"/>
      <c r="BG25" s="490"/>
      <c r="BH25" s="490"/>
      <c r="BI25" s="491"/>
      <c r="BJ25" s="821">
        <f>'8'!BN417</f>
        <v>0</v>
      </c>
      <c r="BK25" s="503"/>
      <c r="BL25" s="503"/>
      <c r="BM25" s="524"/>
      <c r="BN25" s="490"/>
      <c r="BO25" s="490"/>
      <c r="BP25" s="490"/>
      <c r="BQ25" s="490"/>
      <c r="BR25" s="143"/>
    </row>
    <row r="26" spans="1:70" ht="13.5" customHeight="1" x14ac:dyDescent="0.25">
      <c r="B26" s="20" t="s">
        <v>2185</v>
      </c>
      <c r="AL26" s="484">
        <v>17</v>
      </c>
      <c r="AM26" s="39" t="s">
        <v>2186</v>
      </c>
      <c r="AN26" s="175"/>
      <c r="AO26" s="175"/>
      <c r="AP26" s="175"/>
      <c r="AQ26" s="175"/>
      <c r="AR26" s="175"/>
      <c r="AS26" s="175"/>
      <c r="AT26" s="175"/>
      <c r="AU26" s="175"/>
      <c r="AV26" s="175"/>
      <c r="AW26" s="175"/>
      <c r="AX26" s="175"/>
      <c r="AY26" s="175"/>
      <c r="AZ26" s="175"/>
      <c r="BA26" s="200"/>
      <c r="BB26" s="822">
        <f>'8'!BN420</f>
        <v>0</v>
      </c>
      <c r="BC26" s="503"/>
      <c r="BD26" s="503"/>
      <c r="BE26" s="524"/>
      <c r="BF26" s="490"/>
      <c r="BG26" s="490"/>
      <c r="BH26" s="490"/>
      <c r="BI26" s="490"/>
      <c r="BJ26" s="823">
        <f>'8'!BN423</f>
        <v>0</v>
      </c>
      <c r="BK26" s="527"/>
      <c r="BL26" s="527"/>
      <c r="BM26" s="526"/>
      <c r="BN26" s="490"/>
      <c r="BO26" s="490"/>
      <c r="BP26" s="490"/>
      <c r="BQ26" s="490"/>
      <c r="BR26" s="143"/>
    </row>
    <row r="27" spans="1:70" ht="13.5" customHeight="1" x14ac:dyDescent="0.25">
      <c r="B27" s="20"/>
      <c r="AL27" s="484">
        <v>18</v>
      </c>
      <c r="AM27" s="39" t="s">
        <v>2187</v>
      </c>
      <c r="AN27" s="175"/>
      <c r="AO27" s="175"/>
      <c r="AP27" s="175"/>
      <c r="AQ27" s="175"/>
      <c r="AR27" s="175"/>
      <c r="AS27" s="175"/>
      <c r="AT27" s="175"/>
      <c r="AU27" s="175"/>
      <c r="AV27" s="175"/>
      <c r="AW27" s="175"/>
      <c r="AX27" s="175"/>
      <c r="AY27" s="175"/>
      <c r="AZ27" s="175"/>
      <c r="BA27" s="200"/>
      <c r="BB27" s="822">
        <f>'8'!BN422</f>
        <v>0</v>
      </c>
      <c r="BC27" s="503"/>
      <c r="BD27" s="503"/>
      <c r="BE27" s="524"/>
      <c r="BF27" s="490"/>
      <c r="BG27" s="490"/>
      <c r="BH27" s="490"/>
      <c r="BI27" s="491"/>
      <c r="BJ27" s="820">
        <f>'8'!BN424</f>
        <v>0</v>
      </c>
      <c r="BK27" s="527"/>
      <c r="BL27" s="527"/>
      <c r="BM27" s="526"/>
      <c r="BN27" s="490"/>
      <c r="BO27" s="490"/>
      <c r="BP27" s="490"/>
      <c r="BQ27" s="490"/>
      <c r="BR27" s="143"/>
    </row>
    <row r="28" spans="1:70" ht="13.5" customHeight="1" x14ac:dyDescent="0.25">
      <c r="B28" s="30" t="s">
        <v>2188</v>
      </c>
      <c r="AL28" s="484">
        <v>19</v>
      </c>
      <c r="AM28" s="39" t="s">
        <v>2189</v>
      </c>
      <c r="AN28" s="175"/>
      <c r="AO28" s="175"/>
      <c r="AP28" s="175"/>
      <c r="AQ28" s="175"/>
      <c r="AR28" s="175"/>
      <c r="AS28" s="175"/>
      <c r="AT28" s="175"/>
      <c r="AU28" s="175"/>
      <c r="AV28" s="175"/>
      <c r="AW28" s="175"/>
      <c r="AX28" s="175"/>
      <c r="AY28" s="175"/>
      <c r="AZ28" s="175"/>
      <c r="BA28" s="200"/>
      <c r="BB28" s="821" t="e">
        <f ca="1">'8'!BN427</f>
        <v>#NAME?</v>
      </c>
      <c r="BC28" s="503"/>
      <c r="BD28" s="503"/>
      <c r="BE28" s="524"/>
      <c r="BF28" s="490"/>
      <c r="BG28" s="490"/>
      <c r="BH28" s="490"/>
      <c r="BI28" s="490"/>
      <c r="BJ28" s="490"/>
      <c r="BK28" s="490"/>
      <c r="BL28" s="490"/>
      <c r="BM28" s="490"/>
      <c r="BN28" s="490"/>
      <c r="BO28" s="490"/>
      <c r="BP28" s="490"/>
      <c r="BQ28" s="490"/>
      <c r="BR28" s="143"/>
    </row>
    <row r="29" spans="1:70" ht="13.5" customHeight="1" x14ac:dyDescent="0.25">
      <c r="B29" s="30" t="s">
        <v>2190</v>
      </c>
      <c r="AL29" s="484">
        <v>20</v>
      </c>
      <c r="AM29" s="39" t="s">
        <v>2191</v>
      </c>
      <c r="AN29" s="175"/>
      <c r="AO29" s="175"/>
      <c r="AP29" s="175"/>
      <c r="AQ29" s="175"/>
      <c r="AR29" s="175"/>
      <c r="AS29" s="175"/>
      <c r="AT29" s="175"/>
      <c r="AU29" s="175"/>
      <c r="AV29" s="175"/>
      <c r="AW29" s="175"/>
      <c r="AX29" s="175"/>
      <c r="AY29" s="175"/>
      <c r="AZ29" s="175"/>
      <c r="BA29" s="200"/>
      <c r="BB29" s="820">
        <f>'8'!AE464</f>
        <v>0</v>
      </c>
      <c r="BC29" s="527"/>
      <c r="BD29" s="527"/>
      <c r="BE29" s="526"/>
      <c r="BF29" s="490"/>
      <c r="BG29" s="490"/>
      <c r="BH29" s="490"/>
      <c r="BI29" s="490"/>
      <c r="BJ29" s="490"/>
      <c r="BK29" s="490"/>
      <c r="BL29" s="490"/>
      <c r="BM29" s="490"/>
      <c r="BN29" s="490"/>
      <c r="BO29" s="490"/>
      <c r="BP29" s="490"/>
      <c r="BQ29" s="490"/>
      <c r="BR29" s="143"/>
    </row>
    <row r="30" spans="1:70" ht="13.5" customHeight="1" x14ac:dyDescent="0.25">
      <c r="AL30" s="484">
        <v>21</v>
      </c>
      <c r="AM30" s="39" t="s">
        <v>2192</v>
      </c>
      <c r="AN30" s="175"/>
      <c r="AO30" s="175"/>
      <c r="AP30" s="175"/>
      <c r="AQ30" s="175"/>
      <c r="AR30" s="175"/>
      <c r="AS30" s="175"/>
      <c r="AT30" s="175"/>
      <c r="AU30" s="175"/>
      <c r="AV30" s="175"/>
      <c r="AW30" s="175"/>
      <c r="AX30" s="175"/>
      <c r="AY30" s="175"/>
      <c r="AZ30" s="175"/>
      <c r="BA30" s="200"/>
      <c r="BB30" s="820" t="e">
        <f ca="1">'8'!BN458</f>
        <v>#NAME?</v>
      </c>
      <c r="BC30" s="527"/>
      <c r="BD30" s="527"/>
      <c r="BE30" s="526"/>
      <c r="BF30" s="489"/>
      <c r="BG30" s="489"/>
      <c r="BH30" s="489"/>
      <c r="BI30" s="489"/>
      <c r="BJ30" s="489"/>
      <c r="BK30" s="489"/>
      <c r="BL30" s="489"/>
      <c r="BM30" s="489"/>
      <c r="BN30" s="489"/>
      <c r="BO30" s="489"/>
      <c r="BP30" s="489"/>
      <c r="BQ30" s="489"/>
      <c r="BR30" s="143"/>
    </row>
    <row r="31" spans="1:70" ht="13.5" customHeight="1" x14ac:dyDescent="0.25">
      <c r="B31" s="30" t="s">
        <v>2193</v>
      </c>
      <c r="AL31" s="484">
        <v>22</v>
      </c>
      <c r="AM31" s="39" t="s">
        <v>2194</v>
      </c>
      <c r="AN31" s="175"/>
      <c r="AO31" s="175"/>
      <c r="AP31" s="175"/>
      <c r="AQ31" s="175"/>
      <c r="AR31" s="175"/>
      <c r="AS31" s="175"/>
      <c r="AT31" s="175"/>
      <c r="AU31" s="175"/>
      <c r="AV31" s="175"/>
      <c r="AW31" s="175"/>
      <c r="AX31" s="175"/>
      <c r="AY31" s="175"/>
      <c r="AZ31" s="175"/>
      <c r="BA31" s="200"/>
      <c r="BB31" s="820" t="e">
        <f ca="1">'8'!BK489</f>
        <v>#NAME?</v>
      </c>
      <c r="BC31" s="527"/>
      <c r="BD31" s="527"/>
      <c r="BE31" s="526"/>
      <c r="BF31" s="821" t="e">
        <f ca="1">'8'!BO489</f>
        <v>#NAME?</v>
      </c>
      <c r="BG31" s="503"/>
      <c r="BH31" s="503"/>
      <c r="BI31" s="524"/>
      <c r="BJ31" s="821">
        <f ca="1">'8'!AA496</f>
        <v>0</v>
      </c>
      <c r="BK31" s="503"/>
      <c r="BL31" s="503"/>
      <c r="BM31" s="524"/>
      <c r="BN31" s="821">
        <f ca="1">'8'!AE496</f>
        <v>0</v>
      </c>
      <c r="BO31" s="503"/>
      <c r="BP31" s="503"/>
      <c r="BQ31" s="524"/>
      <c r="BR31" s="143"/>
    </row>
    <row r="32" spans="1:70" ht="13.5" customHeight="1" x14ac:dyDescent="0.25">
      <c r="B32" s="30" t="s">
        <v>2195</v>
      </c>
      <c r="AL32" s="484">
        <v>23</v>
      </c>
      <c r="AM32" s="39" t="s">
        <v>2196</v>
      </c>
      <c r="AN32" s="175"/>
      <c r="AO32" s="175"/>
      <c r="AP32" s="175"/>
      <c r="AQ32" s="175"/>
      <c r="AR32" s="175"/>
      <c r="AS32" s="175"/>
      <c r="AT32" s="175"/>
      <c r="AU32" s="175"/>
      <c r="AV32" s="175"/>
      <c r="AW32" s="175"/>
      <c r="AX32" s="175"/>
      <c r="AY32" s="175"/>
      <c r="AZ32" s="175"/>
      <c r="BA32" s="200"/>
      <c r="BB32" s="820">
        <f ca="1">'8'!AE498</f>
        <v>0</v>
      </c>
      <c r="BC32" s="527"/>
      <c r="BD32" s="527"/>
      <c r="BE32" s="526"/>
      <c r="BF32" s="490"/>
      <c r="BG32" s="490"/>
      <c r="BH32" s="490"/>
      <c r="BI32" s="491"/>
      <c r="BJ32" s="820">
        <f ca="1">'8'!AE500</f>
        <v>0</v>
      </c>
      <c r="BK32" s="527"/>
      <c r="BL32" s="527"/>
      <c r="BM32" s="526"/>
      <c r="BN32" s="490"/>
      <c r="BO32" s="490"/>
      <c r="BP32" s="490"/>
      <c r="BQ32" s="490"/>
      <c r="BR32" s="143"/>
    </row>
    <row r="33" spans="1:71" ht="13.5" customHeight="1" x14ac:dyDescent="0.25">
      <c r="B33" s="30" t="s">
        <v>2197</v>
      </c>
      <c r="AL33" s="484">
        <v>24</v>
      </c>
      <c r="AM33" s="39" t="s">
        <v>2198</v>
      </c>
      <c r="AN33" s="175"/>
      <c r="AO33" s="175"/>
      <c r="AP33" s="175"/>
      <c r="AQ33" s="175"/>
      <c r="AR33" s="175"/>
      <c r="AS33" s="175"/>
      <c r="AT33" s="175"/>
      <c r="AU33" s="175"/>
      <c r="AV33" s="175"/>
      <c r="AW33" s="175"/>
      <c r="AX33" s="175"/>
      <c r="AY33" s="175"/>
      <c r="AZ33" s="175"/>
      <c r="BA33" s="200"/>
      <c r="BB33" s="821">
        <f ca="1">'8'!AE504</f>
        <v>0</v>
      </c>
      <c r="BC33" s="503"/>
      <c r="BD33" s="503"/>
      <c r="BE33" s="524"/>
      <c r="BF33" s="490"/>
      <c r="BG33" s="490"/>
      <c r="BH33" s="490"/>
      <c r="BI33" s="490"/>
      <c r="BJ33" s="490"/>
      <c r="BK33" s="490"/>
      <c r="BL33" s="490"/>
      <c r="BM33" s="490"/>
      <c r="BN33" s="490"/>
      <c r="BO33" s="490"/>
      <c r="BP33" s="490"/>
      <c r="BQ33" s="490"/>
      <c r="BR33" s="143"/>
    </row>
    <row r="34" spans="1:71" ht="13.5" customHeight="1" x14ac:dyDescent="0.25">
      <c r="B34" s="30" t="s">
        <v>2199</v>
      </c>
    </row>
    <row r="36" spans="1:71" ht="13.5" customHeight="1" x14ac:dyDescent="0.25">
      <c r="B36" s="30" t="s">
        <v>2200</v>
      </c>
    </row>
    <row r="37" spans="1:71" ht="13.5" customHeight="1" x14ac:dyDescent="0.25">
      <c r="B37" s="30" t="s">
        <v>2201</v>
      </c>
      <c r="AJ37" s="20"/>
    </row>
    <row r="38" spans="1:71" ht="13.5" customHeight="1" x14ac:dyDescent="0.25">
      <c r="AJ38" s="20"/>
    </row>
    <row r="39" spans="1:71" ht="13.5" customHeight="1" x14ac:dyDescent="0.25">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row>
    <row r="40" spans="1:71" ht="13.5" customHeight="1" x14ac:dyDescent="0.25">
      <c r="A40" s="20"/>
      <c r="B40" s="48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c r="AF40" s="32"/>
      <c r="AG40" s="32"/>
      <c r="AH40" s="32"/>
      <c r="AI40" s="20"/>
      <c r="AK40" s="48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20"/>
    </row>
    <row r="41" spans="1:71" ht="13.5" customHeight="1" x14ac:dyDescent="0.25">
      <c r="A41" s="20"/>
      <c r="AI41" s="20"/>
      <c r="AK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1" ht="13.5" customHeight="1" x14ac:dyDescent="0.25">
      <c r="A42" s="20"/>
      <c r="B42" s="492" t="s">
        <v>2202</v>
      </c>
      <c r="AI42" s="20"/>
      <c r="AK42" s="492" t="s">
        <v>2203</v>
      </c>
      <c r="BS42" s="20"/>
    </row>
    <row r="43" spans="1:71" ht="13.5" customHeight="1" x14ac:dyDescent="0.25">
      <c r="A43" s="20"/>
      <c r="B43" s="20"/>
      <c r="AI43" s="20"/>
      <c r="AK43" s="20"/>
      <c r="BS43" s="20"/>
    </row>
    <row r="44" spans="1:71" ht="13.5" customHeight="1" x14ac:dyDescent="0.25">
      <c r="A44" s="20"/>
      <c r="B44" s="20" t="s">
        <v>2204</v>
      </c>
      <c r="AI44" s="20"/>
      <c r="AK44" s="20" t="s">
        <v>2205</v>
      </c>
      <c r="BS44" s="20"/>
    </row>
    <row r="45" spans="1:71" ht="13.5" customHeight="1" x14ac:dyDescent="0.25">
      <c r="A45" s="20"/>
      <c r="B45" s="20" t="s">
        <v>2206</v>
      </c>
      <c r="J45" s="30" t="s">
        <v>2207</v>
      </c>
      <c r="AI45" s="20"/>
      <c r="AK45" s="20"/>
      <c r="AL45" s="30" t="s">
        <v>2208</v>
      </c>
      <c r="BS45" s="20"/>
    </row>
    <row r="46" spans="1:71" ht="13.5" customHeight="1" x14ac:dyDescent="0.25">
      <c r="A46" s="20"/>
      <c r="B46" s="20"/>
      <c r="J46" s="30" t="s">
        <v>2209</v>
      </c>
      <c r="AI46" s="20"/>
      <c r="AK46" s="20"/>
      <c r="AL46" s="30" t="s">
        <v>2210</v>
      </c>
      <c r="BS46" s="20"/>
    </row>
    <row r="47" spans="1:71" ht="13.5" customHeight="1" x14ac:dyDescent="0.25">
      <c r="A47" s="20"/>
      <c r="B47" s="20"/>
      <c r="J47" s="30" t="s">
        <v>2211</v>
      </c>
      <c r="AI47" s="20"/>
      <c r="AK47" s="20"/>
      <c r="BS47" s="20"/>
    </row>
    <row r="48" spans="1:71" ht="13.5" customHeight="1" x14ac:dyDescent="0.25">
      <c r="A48" s="20"/>
      <c r="B48" s="20"/>
      <c r="J48" s="30" t="s">
        <v>2212</v>
      </c>
      <c r="AI48" s="20"/>
      <c r="AK48" s="30" t="s">
        <v>2213</v>
      </c>
      <c r="BS48" s="20"/>
    </row>
    <row r="49" spans="1:71" ht="13.5" customHeight="1" x14ac:dyDescent="0.25">
      <c r="A49" s="20"/>
      <c r="B49" s="20"/>
      <c r="J49" s="30" t="s">
        <v>2214</v>
      </c>
      <c r="AI49" s="20"/>
      <c r="BS49" s="20"/>
    </row>
    <row r="50" spans="1:71" ht="13.5" customHeight="1" x14ac:dyDescent="0.25">
      <c r="A50" s="20"/>
      <c r="B50" s="20"/>
      <c r="J50" s="30" t="s">
        <v>2215</v>
      </c>
      <c r="AI50" s="20"/>
      <c r="BS50" s="20"/>
    </row>
    <row r="51" spans="1:71" ht="13.5" customHeight="1" x14ac:dyDescent="0.25">
      <c r="B51" s="20"/>
      <c r="AI51" s="20"/>
      <c r="AJ51" s="20"/>
      <c r="AK51" s="30" t="s">
        <v>2216</v>
      </c>
    </row>
    <row r="52" spans="1:71" ht="13.5" customHeight="1" x14ac:dyDescent="0.25">
      <c r="B52" s="20" t="s">
        <v>2217</v>
      </c>
      <c r="AI52" s="20"/>
      <c r="AJ52" s="20"/>
      <c r="AK52" s="30" t="s">
        <v>2218</v>
      </c>
      <c r="AL52" s="20"/>
    </row>
    <row r="53" spans="1:71" ht="13.5" customHeight="1" x14ac:dyDescent="0.25">
      <c r="B53" s="30" t="s">
        <v>2219</v>
      </c>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30" t="s">
        <v>2220</v>
      </c>
      <c r="AL53" s="20"/>
    </row>
    <row r="54" spans="1:71" ht="13.5" customHeight="1" x14ac:dyDescent="0.25">
      <c r="B54" s="30" t="s">
        <v>2221</v>
      </c>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K54" s="30" t="s">
        <v>2222</v>
      </c>
      <c r="AL54" s="20"/>
    </row>
    <row r="55" spans="1:71" ht="13.5" customHeight="1" x14ac:dyDescent="0.25">
      <c r="B55" s="30" t="s">
        <v>2223</v>
      </c>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K55" s="20" t="s">
        <v>2224</v>
      </c>
      <c r="AL55" s="20"/>
    </row>
    <row r="56" spans="1:71" ht="13.5" customHeight="1" x14ac:dyDescent="0.25">
      <c r="B56" s="30" t="s">
        <v>2225</v>
      </c>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K56" s="20" t="s">
        <v>2226</v>
      </c>
      <c r="AL56" s="20"/>
    </row>
    <row r="57" spans="1:71" ht="13.5" customHeight="1" x14ac:dyDescent="0.25">
      <c r="B57" s="30" t="s">
        <v>2227</v>
      </c>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t="s">
        <v>2228</v>
      </c>
      <c r="BM57" s="20"/>
      <c r="BN57" s="20"/>
      <c r="BO57" s="20"/>
      <c r="BP57" s="20"/>
      <c r="BQ57" s="20"/>
    </row>
    <row r="58" spans="1:71" ht="13.5" customHeight="1" x14ac:dyDescent="0.25">
      <c r="B58" s="30" t="s">
        <v>2229</v>
      </c>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t="s">
        <v>2230</v>
      </c>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row>
    <row r="59" spans="1:71" ht="13.5" customHeight="1" x14ac:dyDescent="0.25">
      <c r="B59" s="30" t="s">
        <v>2231</v>
      </c>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t="s">
        <v>2232</v>
      </c>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row>
    <row r="60" spans="1:71" ht="13.5" customHeight="1" x14ac:dyDescent="0.25">
      <c r="B60" s="30" t="s">
        <v>2233</v>
      </c>
      <c r="AI60" s="20"/>
      <c r="AJ60" s="20"/>
      <c r="AK60" s="30" t="s">
        <v>2234</v>
      </c>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row>
    <row r="61" spans="1:71" ht="13.5" customHeight="1" x14ac:dyDescent="0.25">
      <c r="B61" s="20"/>
      <c r="AI61" s="20"/>
      <c r="AJ61" s="20"/>
      <c r="AM61" s="20"/>
      <c r="AN61" s="20"/>
      <c r="AO61" s="20"/>
      <c r="AP61" s="20"/>
      <c r="AQ61" s="20"/>
      <c r="AR61" s="20"/>
      <c r="AS61" s="20"/>
      <c r="AT61" s="20"/>
      <c r="AU61" s="20"/>
      <c r="AV61" s="20"/>
      <c r="AW61" s="20"/>
      <c r="AX61" s="20"/>
      <c r="AY61" s="20"/>
      <c r="AZ61" s="20"/>
      <c r="BA61" s="20"/>
      <c r="BB61" s="20"/>
      <c r="BC61" s="20"/>
      <c r="BD61" s="20"/>
      <c r="BE61" s="20"/>
      <c r="BF61" s="20"/>
      <c r="BG61" s="20"/>
      <c r="BH61" s="20"/>
      <c r="BI61" s="20"/>
      <c r="BJ61" s="20"/>
      <c r="BK61" s="20"/>
      <c r="BL61" s="20"/>
      <c r="BM61" s="20"/>
      <c r="BN61" s="20"/>
      <c r="BO61" s="20"/>
      <c r="BP61" s="20"/>
      <c r="BQ61" s="20"/>
    </row>
    <row r="62" spans="1:71" ht="13.5" customHeight="1" x14ac:dyDescent="0.25">
      <c r="B62" s="268" t="s">
        <v>2235</v>
      </c>
      <c r="C62" s="112"/>
      <c r="D62" s="112"/>
      <c r="E62" s="112"/>
      <c r="F62" s="112"/>
      <c r="G62" s="112"/>
      <c r="H62" s="112"/>
      <c r="I62" s="112"/>
      <c r="J62" s="112"/>
      <c r="K62" s="112"/>
      <c r="L62" s="55"/>
      <c r="M62" s="55"/>
      <c r="N62" s="55"/>
      <c r="O62" s="55"/>
      <c r="P62" s="112"/>
      <c r="Q62" s="55"/>
      <c r="R62" s="55"/>
      <c r="S62" s="55"/>
      <c r="T62" s="112"/>
      <c r="U62" s="112"/>
      <c r="V62" s="112"/>
      <c r="W62" s="112"/>
      <c r="X62" s="112"/>
      <c r="Y62" s="55"/>
      <c r="Z62" s="112"/>
      <c r="AA62" s="55"/>
      <c r="AB62" s="112"/>
      <c r="AC62" s="112"/>
      <c r="AD62" s="112"/>
      <c r="AE62" s="112"/>
      <c r="AF62" s="820">
        <f ca="1">IF(ISERR(BB16/BB22),0,BB16/BB22)</f>
        <v>0</v>
      </c>
      <c r="AG62" s="527"/>
      <c r="AH62" s="526"/>
      <c r="AI62" s="20"/>
      <c r="AJ62" s="20"/>
      <c r="AK62" s="268" t="s">
        <v>2236</v>
      </c>
      <c r="AL62" s="112"/>
      <c r="AM62" s="112"/>
      <c r="AN62" s="112"/>
      <c r="AO62" s="112"/>
      <c r="AP62" s="112"/>
      <c r="AQ62" s="112"/>
      <c r="AR62" s="112"/>
      <c r="AS62" s="112"/>
      <c r="AT62" s="112"/>
      <c r="AU62" s="55"/>
      <c r="AV62" s="55"/>
      <c r="AW62" s="55"/>
      <c r="AX62" s="55"/>
      <c r="AY62" s="112"/>
      <c r="AZ62" s="55"/>
      <c r="BA62" s="55"/>
      <c r="BB62" s="55"/>
      <c r="BC62" s="112"/>
      <c r="BD62" s="112"/>
      <c r="BE62" s="112"/>
      <c r="BF62" s="112"/>
      <c r="BG62" s="112"/>
      <c r="BH62" s="55"/>
      <c r="BI62" s="112"/>
      <c r="BJ62" s="55"/>
      <c r="BK62" s="112"/>
      <c r="BL62" s="112"/>
      <c r="BM62" s="112"/>
      <c r="BN62" s="112"/>
      <c r="BO62" s="815">
        <f ca="1">IF(ISERR(BB30/BF21),0,BB30/BF21)</f>
        <v>0</v>
      </c>
      <c r="BP62" s="527"/>
      <c r="BQ62" s="526"/>
    </row>
    <row r="63" spans="1:71" ht="13.5" customHeight="1" x14ac:dyDescent="0.25">
      <c r="B63" s="20"/>
      <c r="AI63" s="20"/>
      <c r="AJ63" s="20"/>
      <c r="AK63" s="268" t="s">
        <v>2237</v>
      </c>
      <c r="AL63" s="112"/>
      <c r="AM63" s="112"/>
      <c r="AN63" s="112"/>
      <c r="AO63" s="112"/>
      <c r="AP63" s="112"/>
      <c r="AQ63" s="112"/>
      <c r="AR63" s="112"/>
      <c r="AS63" s="112"/>
      <c r="AT63" s="112"/>
      <c r="AU63" s="55"/>
      <c r="AV63" s="55"/>
      <c r="AW63" s="55"/>
      <c r="AX63" s="55"/>
      <c r="AY63" s="112"/>
      <c r="AZ63" s="55"/>
      <c r="BA63" s="55"/>
      <c r="BB63" s="55"/>
      <c r="BC63" s="112"/>
      <c r="BD63" s="112"/>
      <c r="BE63" s="112"/>
      <c r="BF63" s="112"/>
      <c r="BG63" s="112"/>
      <c r="BH63" s="55"/>
      <c r="BI63" s="112"/>
      <c r="BJ63" s="55"/>
      <c r="BK63" s="112"/>
      <c r="BL63" s="112"/>
      <c r="BM63" s="112"/>
      <c r="BN63" s="112"/>
      <c r="BO63" s="815">
        <f ca="1">IF(ISERR(BB28/BF19),0,BB28/BF19)</f>
        <v>0</v>
      </c>
      <c r="BP63" s="527"/>
      <c r="BQ63" s="526"/>
    </row>
    <row r="64" spans="1:71" ht="13.5" customHeight="1" x14ac:dyDescent="0.25">
      <c r="AI64" s="20"/>
      <c r="AJ64" s="20"/>
      <c r="AK64" s="268" t="s">
        <v>2238</v>
      </c>
      <c r="AL64" s="112"/>
      <c r="AM64" s="112"/>
      <c r="AN64" s="112"/>
      <c r="AO64" s="112"/>
      <c r="AP64" s="112"/>
      <c r="AQ64" s="112"/>
      <c r="AR64" s="112"/>
      <c r="AS64" s="112"/>
      <c r="AT64" s="112"/>
      <c r="AU64" s="55"/>
      <c r="AV64" s="55"/>
      <c r="AW64" s="55"/>
      <c r="AX64" s="55"/>
      <c r="AY64" s="112"/>
      <c r="AZ64" s="55"/>
      <c r="BA64" s="55"/>
      <c r="BB64" s="55"/>
      <c r="BC64" s="112"/>
      <c r="BD64" s="112"/>
      <c r="BE64" s="112"/>
      <c r="BF64" s="112"/>
      <c r="BG64" s="112"/>
      <c r="BH64" s="55"/>
      <c r="BI64" s="112"/>
      <c r="BJ64" s="55"/>
      <c r="BK64" s="112"/>
      <c r="BL64" s="112"/>
      <c r="BM64" s="112"/>
      <c r="BN64" s="112"/>
      <c r="BO64" s="815">
        <f ca="1">IF(ISERR(BB22/BB16),0,BB22/BB16)</f>
        <v>0</v>
      </c>
      <c r="BP64" s="527"/>
      <c r="BQ64" s="526"/>
    </row>
    <row r="65" spans="1:71" ht="13.5" customHeight="1" x14ac:dyDescent="0.25">
      <c r="B65" s="30" t="s">
        <v>2239</v>
      </c>
      <c r="AI65" s="20"/>
      <c r="AJ65" s="20"/>
      <c r="AK65" s="268" t="s">
        <v>2240</v>
      </c>
      <c r="AL65" s="112"/>
      <c r="AM65" s="112"/>
      <c r="AN65" s="112"/>
      <c r="AO65" s="112"/>
      <c r="AP65" s="112"/>
      <c r="AQ65" s="112"/>
      <c r="AR65" s="112"/>
      <c r="AS65" s="112"/>
      <c r="AT65" s="112"/>
      <c r="AU65" s="55"/>
      <c r="AV65" s="55"/>
      <c r="AW65" s="55"/>
      <c r="AX65" s="55"/>
      <c r="AY65" s="112"/>
      <c r="AZ65" s="55"/>
      <c r="BA65" s="55"/>
      <c r="BB65" s="55"/>
      <c r="BC65" s="112"/>
      <c r="BD65" s="112"/>
      <c r="BE65" s="112"/>
      <c r="BF65" s="112"/>
      <c r="BG65" s="112"/>
      <c r="BH65" s="55"/>
      <c r="BI65" s="112"/>
      <c r="BJ65" s="55"/>
      <c r="BK65" s="112"/>
      <c r="BL65" s="112"/>
      <c r="BM65" s="112"/>
      <c r="BN65" s="112"/>
      <c r="BO65" s="815">
        <f t="shared" ref="BO65:BO66" ca="1" si="0">IF(ISERR(BB23/BF17),0,BB23/BF17)</f>
        <v>0</v>
      </c>
      <c r="BP65" s="527"/>
      <c r="BQ65" s="526"/>
    </row>
    <row r="66" spans="1:71" ht="13.5" customHeight="1" x14ac:dyDescent="0.25">
      <c r="B66" s="20" t="s">
        <v>2241</v>
      </c>
      <c r="AI66" s="20"/>
      <c r="AJ66" s="20"/>
      <c r="AK66" s="268" t="s">
        <v>2242</v>
      </c>
      <c r="AL66" s="112"/>
      <c r="AM66" s="112"/>
      <c r="AN66" s="112"/>
      <c r="AO66" s="112"/>
      <c r="AP66" s="112"/>
      <c r="AQ66" s="112"/>
      <c r="AR66" s="112"/>
      <c r="AS66" s="112"/>
      <c r="AT66" s="112"/>
      <c r="AU66" s="55"/>
      <c r="AV66" s="55"/>
      <c r="AW66" s="55"/>
      <c r="AX66" s="55"/>
      <c r="AY66" s="112"/>
      <c r="AZ66" s="55"/>
      <c r="BA66" s="55"/>
      <c r="BB66" s="55"/>
      <c r="BC66" s="112"/>
      <c r="BD66" s="112"/>
      <c r="BE66" s="112"/>
      <c r="BF66" s="112"/>
      <c r="BG66" s="112"/>
      <c r="BH66" s="55"/>
      <c r="BI66" s="112"/>
      <c r="BJ66" s="55"/>
      <c r="BK66" s="112"/>
      <c r="BL66" s="112"/>
      <c r="BM66" s="112"/>
      <c r="BN66" s="112"/>
      <c r="BO66" s="815">
        <f t="shared" ca="1" si="0"/>
        <v>0</v>
      </c>
      <c r="BP66" s="527"/>
      <c r="BQ66" s="526"/>
    </row>
    <row r="67" spans="1:71" ht="13.5" customHeight="1" x14ac:dyDescent="0.25">
      <c r="B67" s="30" t="s">
        <v>2243</v>
      </c>
      <c r="AI67" s="20"/>
      <c r="AJ67" s="20"/>
      <c r="AK67" s="268" t="s">
        <v>2244</v>
      </c>
      <c r="AL67" s="112"/>
      <c r="AM67" s="112"/>
      <c r="AN67" s="112"/>
      <c r="AO67" s="112"/>
      <c r="AP67" s="112"/>
      <c r="AQ67" s="112"/>
      <c r="AR67" s="112"/>
      <c r="AS67" s="112"/>
      <c r="AT67" s="112"/>
      <c r="AU67" s="55"/>
      <c r="AV67" s="55"/>
      <c r="AW67" s="55"/>
      <c r="AX67" s="55"/>
      <c r="AY67" s="112"/>
      <c r="AZ67" s="55"/>
      <c r="BA67" s="55"/>
      <c r="BB67" s="55"/>
      <c r="BC67" s="112"/>
      <c r="BD67" s="112"/>
      <c r="BE67" s="112"/>
      <c r="BF67" s="112"/>
      <c r="BG67" s="112"/>
      <c r="BH67" s="55"/>
      <c r="BI67" s="112"/>
      <c r="BJ67" s="55"/>
      <c r="BK67" s="112"/>
      <c r="BL67" s="112"/>
      <c r="BM67" s="112"/>
      <c r="BN67" s="112"/>
      <c r="BO67" s="815">
        <f ca="1">IF(ISERR(BB29/BF20),0,BB29/BF20)</f>
        <v>0</v>
      </c>
      <c r="BP67" s="527"/>
      <c r="BQ67" s="526"/>
    </row>
    <row r="68" spans="1:71" ht="13.5" customHeight="1" x14ac:dyDescent="0.25">
      <c r="B68" s="30" t="s">
        <v>2245</v>
      </c>
      <c r="AI68" s="20"/>
      <c r="AJ68" s="20"/>
      <c r="AM68" s="20"/>
      <c r="AN68" s="20"/>
      <c r="AO68" s="20"/>
      <c r="AP68" s="20"/>
      <c r="AQ68" s="20"/>
      <c r="AR68" s="20"/>
      <c r="AS68" s="20"/>
      <c r="AT68" s="20"/>
      <c r="AU68" s="20"/>
      <c r="AV68" s="20"/>
      <c r="AW68" s="20"/>
      <c r="AX68" s="20"/>
      <c r="AY68" s="20"/>
      <c r="AZ68" s="20"/>
      <c r="BA68" s="20"/>
      <c r="BB68" s="20"/>
      <c r="BC68" s="20"/>
      <c r="BD68" s="20"/>
      <c r="BE68" s="20"/>
      <c r="BF68" s="20"/>
      <c r="BG68" s="20"/>
      <c r="BH68" s="20"/>
      <c r="BI68" s="20"/>
      <c r="BJ68" s="20"/>
      <c r="BK68" s="20"/>
      <c r="BL68" s="20"/>
      <c r="BM68" s="20"/>
      <c r="BN68" s="20"/>
      <c r="BO68" s="20"/>
      <c r="BP68" s="20"/>
      <c r="BQ68" s="20"/>
    </row>
    <row r="69" spans="1:71" ht="13.5" customHeight="1" x14ac:dyDescent="0.25">
      <c r="B69" s="30" t="s">
        <v>2246</v>
      </c>
      <c r="AI69" s="20"/>
      <c r="AJ69" s="20"/>
      <c r="AM69" s="20"/>
      <c r="AN69" s="20"/>
      <c r="AO69" s="20"/>
      <c r="AP69" s="20"/>
      <c r="AQ69" s="20"/>
      <c r="AR69" s="20"/>
      <c r="AS69" s="20"/>
      <c r="AT69" s="20"/>
      <c r="AU69" s="20"/>
      <c r="AV69" s="20"/>
      <c r="AW69" s="20"/>
      <c r="AX69" s="20"/>
      <c r="AY69" s="20"/>
      <c r="AZ69" s="20"/>
      <c r="BA69" s="20"/>
      <c r="BB69" s="20"/>
      <c r="BC69" s="20"/>
      <c r="BD69" s="20"/>
      <c r="BE69" s="20"/>
      <c r="BF69" s="20"/>
      <c r="BG69" s="20"/>
      <c r="BH69" s="20"/>
      <c r="BI69" s="20"/>
      <c r="BJ69" s="20"/>
      <c r="BK69" s="20"/>
      <c r="BL69" s="20"/>
      <c r="BM69" s="20"/>
      <c r="BN69" s="20"/>
      <c r="BO69" s="20"/>
      <c r="BP69" s="20"/>
      <c r="BQ69" s="20"/>
    </row>
    <row r="70" spans="1:71" ht="13.5" customHeight="1" x14ac:dyDescent="0.25">
      <c r="B70" s="30" t="s">
        <v>2247</v>
      </c>
      <c r="AI70" s="20"/>
      <c r="AJ70" s="20"/>
      <c r="AK70" s="20" t="s">
        <v>2248</v>
      </c>
      <c r="AM70" s="20"/>
      <c r="AN70" s="20"/>
      <c r="AO70" s="20"/>
      <c r="AP70" s="20"/>
      <c r="AQ70" s="20"/>
      <c r="AR70" s="20"/>
      <c r="AS70" s="20"/>
      <c r="AT70" s="20"/>
      <c r="AU70" s="20"/>
      <c r="AV70" s="20"/>
      <c r="AW70" s="20"/>
      <c r="AX70" s="20"/>
      <c r="AY70" s="20"/>
      <c r="AZ70" s="20"/>
      <c r="BA70" s="20"/>
      <c r="BB70" s="20"/>
      <c r="BC70" s="20"/>
      <c r="BD70" s="20"/>
      <c r="BE70" s="20"/>
      <c r="BF70" s="20"/>
      <c r="BG70" s="20"/>
      <c r="BH70" s="20"/>
      <c r="BI70" s="20"/>
      <c r="BJ70" s="20"/>
      <c r="BK70" s="20"/>
      <c r="BL70" s="20"/>
      <c r="BM70" s="20"/>
      <c r="BN70" s="20"/>
      <c r="BO70" s="20"/>
      <c r="BP70" s="20"/>
      <c r="BQ70" s="20"/>
    </row>
    <row r="71" spans="1:71" ht="13.5" customHeight="1" x14ac:dyDescent="0.25">
      <c r="B71" s="30" t="s">
        <v>2249</v>
      </c>
      <c r="AI71" s="20"/>
      <c r="AJ71" s="20"/>
      <c r="AK71" s="20" t="s">
        <v>2250</v>
      </c>
      <c r="AL71" s="20"/>
      <c r="AM71" s="20"/>
      <c r="AN71" s="20"/>
      <c r="AO71" s="20"/>
      <c r="AP71" s="20"/>
      <c r="AQ71" s="20"/>
      <c r="AR71" s="20"/>
      <c r="AS71" s="20"/>
      <c r="AT71" s="20"/>
      <c r="AU71" s="20"/>
      <c r="AV71" s="20"/>
      <c r="AW71" s="20"/>
      <c r="AX71" s="20"/>
      <c r="AY71" s="20"/>
      <c r="AZ71" s="20"/>
      <c r="BA71" s="20"/>
      <c r="BB71" s="20"/>
      <c r="BC71" s="20"/>
      <c r="BD71" s="20"/>
      <c r="BE71" s="20"/>
      <c r="BF71" s="20"/>
      <c r="BG71" s="20"/>
      <c r="BH71" s="20"/>
      <c r="BI71" s="20"/>
      <c r="BJ71" s="20"/>
      <c r="BK71" s="20"/>
      <c r="BL71" s="20"/>
      <c r="BM71" s="20"/>
      <c r="BN71" s="20"/>
      <c r="BO71" s="20"/>
      <c r="BP71" s="20"/>
      <c r="BQ71" s="20"/>
    </row>
    <row r="72" spans="1:71" ht="13.5" customHeight="1" x14ac:dyDescent="0.25">
      <c r="B72" s="30" t="s">
        <v>2251</v>
      </c>
      <c r="AI72" s="20"/>
      <c r="AK72" s="20" t="s">
        <v>2252</v>
      </c>
      <c r="AL72" s="20"/>
      <c r="AM72" s="20"/>
      <c r="AN72" s="20"/>
      <c r="AO72" s="20"/>
      <c r="AP72" s="20"/>
      <c r="AQ72" s="20"/>
      <c r="AR72" s="20"/>
      <c r="AS72" s="20"/>
      <c r="AT72" s="20"/>
      <c r="AU72" s="20"/>
      <c r="AV72" s="20"/>
      <c r="AW72" s="20"/>
      <c r="AX72" s="20"/>
      <c r="AY72" s="20"/>
      <c r="AZ72" s="20"/>
      <c r="BA72" s="20"/>
      <c r="BB72" s="20"/>
      <c r="BC72" s="20"/>
      <c r="BD72" s="20"/>
      <c r="BE72" s="20"/>
      <c r="BF72" s="20"/>
      <c r="BG72" s="20"/>
      <c r="BH72" s="20"/>
      <c r="BI72" s="20"/>
      <c r="BJ72" s="20"/>
      <c r="BK72" s="20"/>
      <c r="BL72" s="20"/>
      <c r="BM72" s="20"/>
      <c r="BN72" s="20"/>
      <c r="BO72" s="20"/>
      <c r="BP72" s="20"/>
      <c r="BQ72" s="20"/>
    </row>
    <row r="73" spans="1:71" ht="13.5" customHeight="1" x14ac:dyDescent="0.25">
      <c r="B73" s="30" t="s">
        <v>2253</v>
      </c>
      <c r="AI73" s="20"/>
      <c r="AK73" s="20" t="s">
        <v>2254</v>
      </c>
      <c r="AL73" s="20"/>
      <c r="AM73" s="20"/>
      <c r="AN73" s="20"/>
      <c r="AO73" s="20"/>
      <c r="AP73" s="20"/>
      <c r="AQ73" s="20"/>
      <c r="AR73" s="20"/>
      <c r="AS73" s="20"/>
      <c r="AT73" s="20"/>
      <c r="AU73" s="20"/>
      <c r="AV73" s="20"/>
      <c r="AW73" s="20"/>
      <c r="AX73" s="20"/>
      <c r="AY73" s="20"/>
      <c r="AZ73" s="20"/>
      <c r="BA73" s="20"/>
      <c r="BB73" s="20"/>
      <c r="BC73" s="20"/>
      <c r="BD73" s="20"/>
      <c r="BE73" s="20"/>
      <c r="BF73" s="20"/>
      <c r="BG73" s="20"/>
      <c r="BH73" s="20"/>
      <c r="BI73" s="20"/>
      <c r="BJ73" s="20"/>
      <c r="BK73" s="20"/>
      <c r="BL73" s="20"/>
      <c r="BM73" s="20"/>
      <c r="BN73" s="20"/>
      <c r="BO73" s="20"/>
      <c r="BP73" s="20"/>
      <c r="BQ73" s="20"/>
    </row>
    <row r="74" spans="1:71" ht="13.5" customHeight="1" x14ac:dyDescent="0.25">
      <c r="B74" s="30" t="s">
        <v>2255</v>
      </c>
      <c r="AI74" s="20"/>
      <c r="AK74" s="20" t="s">
        <v>2256</v>
      </c>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row>
    <row r="75" spans="1:71" ht="13.5" customHeight="1" x14ac:dyDescent="0.25">
      <c r="AI75" s="20"/>
    </row>
    <row r="76" spans="1:71" ht="13.5" customHeight="1" x14ac:dyDescent="0.25">
      <c r="B76" s="268" t="s">
        <v>2257</v>
      </c>
      <c r="C76" s="112"/>
      <c r="D76" s="112"/>
      <c r="E76" s="112"/>
      <c r="F76" s="112"/>
      <c r="G76" s="112"/>
      <c r="H76" s="112"/>
      <c r="I76" s="112"/>
      <c r="J76" s="112"/>
      <c r="K76" s="112"/>
      <c r="L76" s="55"/>
      <c r="M76" s="55"/>
      <c r="N76" s="55"/>
      <c r="O76" s="55"/>
      <c r="P76" s="112"/>
      <c r="Q76" s="55"/>
      <c r="R76" s="55"/>
      <c r="S76" s="55"/>
      <c r="T76" s="112"/>
      <c r="U76" s="112"/>
      <c r="V76" s="112"/>
      <c r="W76" s="112"/>
      <c r="X76" s="112"/>
      <c r="Y76" s="55"/>
      <c r="Z76" s="112"/>
      <c r="AA76" s="55"/>
      <c r="AB76" s="112"/>
      <c r="AC76" s="112"/>
      <c r="AD76" s="112"/>
      <c r="AE76" s="112"/>
      <c r="AF76" s="554" t="e">
        <f ca="1">BB16-BB22</f>
        <v>#NAME?</v>
      </c>
      <c r="AG76" s="527"/>
      <c r="AH76" s="526"/>
      <c r="AI76" s="20"/>
      <c r="AK76" s="268" t="s">
        <v>2258</v>
      </c>
      <c r="AL76" s="112"/>
      <c r="AM76" s="112"/>
      <c r="AN76" s="112"/>
      <c r="AO76" s="112"/>
      <c r="AP76" s="112"/>
      <c r="AQ76" s="112"/>
      <c r="AR76" s="112"/>
      <c r="AS76" s="112"/>
      <c r="AT76" s="112"/>
      <c r="AU76" s="55"/>
      <c r="AV76" s="55"/>
      <c r="AW76" s="55"/>
      <c r="AX76" s="55"/>
      <c r="AY76" s="112"/>
      <c r="AZ76" s="55"/>
      <c r="BA76" s="55"/>
      <c r="BB76" s="55"/>
      <c r="BC76" s="112"/>
      <c r="BD76" s="112"/>
      <c r="BE76" s="112"/>
      <c r="BF76" s="112"/>
      <c r="BG76" s="112"/>
      <c r="BH76" s="55"/>
      <c r="BI76" s="112"/>
      <c r="BJ76" s="55"/>
      <c r="BK76" s="112"/>
      <c r="BL76" s="112"/>
      <c r="BM76" s="112"/>
      <c r="BN76" s="112"/>
      <c r="BO76" s="815">
        <f ca="1">IF(ISERR(BB31/BF19),0,BB31/BF19)</f>
        <v>0</v>
      </c>
      <c r="BP76" s="527"/>
      <c r="BQ76" s="526"/>
    </row>
    <row r="77" spans="1:71" ht="13.5" customHeight="1" x14ac:dyDescent="0.25">
      <c r="B77" s="268" t="s">
        <v>2259</v>
      </c>
      <c r="C77" s="112"/>
      <c r="D77" s="112"/>
      <c r="E77" s="112"/>
      <c r="F77" s="112"/>
      <c r="G77" s="112"/>
      <c r="H77" s="112"/>
      <c r="I77" s="112"/>
      <c r="J77" s="112"/>
      <c r="K77" s="112"/>
      <c r="L77" s="55"/>
      <c r="M77" s="55"/>
      <c r="N77" s="55"/>
      <c r="O77" s="55"/>
      <c r="P77" s="112"/>
      <c r="Q77" s="55"/>
      <c r="R77" s="55"/>
      <c r="S77" s="55"/>
      <c r="T77" s="112"/>
      <c r="U77" s="112"/>
      <c r="V77" s="112"/>
      <c r="W77" s="112"/>
      <c r="X77" s="112"/>
      <c r="Y77" s="55"/>
      <c r="Z77" s="112"/>
      <c r="AA77" s="55"/>
      <c r="AB77" s="112"/>
      <c r="AC77" s="112"/>
      <c r="AD77" s="112"/>
      <c r="AE77" s="112"/>
      <c r="AF77" s="815">
        <f ca="1">IF(ISERR(AF76/BO9),0,AF76/BO9)</f>
        <v>0</v>
      </c>
      <c r="AG77" s="527"/>
      <c r="AH77" s="526"/>
      <c r="AI77" s="20"/>
    </row>
    <row r="78" spans="1:71" ht="13.5" customHeight="1" x14ac:dyDescent="0.25">
      <c r="AI78" s="20"/>
      <c r="AJ78" s="20"/>
    </row>
    <row r="79" spans="1:71" ht="13.5" customHeight="1" x14ac:dyDescent="0.25">
      <c r="AI79" s="20"/>
    </row>
    <row r="80" spans="1:71" ht="13.5" customHeight="1" x14ac:dyDescent="0.25">
      <c r="A80" s="20"/>
      <c r="B80" s="48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20"/>
      <c r="AK80" s="482"/>
      <c r="AL80" s="32"/>
      <c r="AM80" s="32"/>
      <c r="AN80" s="32"/>
      <c r="AO80" s="32"/>
      <c r="AP80" s="32"/>
      <c r="AQ80" s="32"/>
      <c r="AR80" s="32"/>
      <c r="AS80" s="32"/>
      <c r="AT80" s="32"/>
      <c r="AU80" s="32"/>
      <c r="AV80" s="32"/>
      <c r="AW80" s="32"/>
      <c r="AX80" s="32"/>
      <c r="AY80" s="32"/>
      <c r="AZ80" s="32"/>
      <c r="BA80" s="32"/>
      <c r="BB80" s="32"/>
      <c r="BC80" s="32"/>
      <c r="BD80" s="32"/>
      <c r="BE80" s="32"/>
      <c r="BF80" s="32"/>
      <c r="BG80" s="32"/>
      <c r="BH80" s="32"/>
      <c r="BI80" s="32"/>
      <c r="BJ80" s="32"/>
      <c r="BK80" s="32"/>
      <c r="BL80" s="32"/>
      <c r="BM80" s="32"/>
      <c r="BN80" s="32"/>
      <c r="BO80" s="32"/>
      <c r="BP80" s="32"/>
      <c r="BQ80" s="32"/>
      <c r="BR80" s="32"/>
      <c r="BS80" s="20"/>
    </row>
    <row r="81" spans="1:71" ht="13.5" customHeight="1" x14ac:dyDescent="0.25">
      <c r="A81" s="20"/>
      <c r="B81" s="20"/>
      <c r="AI81" s="20"/>
      <c r="AK81" s="20"/>
      <c r="AL81" s="20"/>
      <c r="AM81" s="20"/>
      <c r="AN81" s="20"/>
      <c r="AO81" s="20"/>
      <c r="AP81" s="20"/>
      <c r="AQ81" s="20"/>
      <c r="AR81" s="20"/>
      <c r="AS81" s="20"/>
      <c r="AT81" s="20"/>
      <c r="AU81" s="20"/>
      <c r="AV81" s="20"/>
      <c r="AW81" s="20"/>
      <c r="AX81" s="20"/>
      <c r="AY81" s="20"/>
      <c r="AZ81" s="20"/>
      <c r="BA81" s="20"/>
      <c r="BB81" s="20"/>
      <c r="BC81" s="20"/>
      <c r="BD81" s="20"/>
      <c r="BE81" s="20"/>
      <c r="BF81" s="20"/>
      <c r="BG81" s="20"/>
      <c r="BH81" s="20"/>
      <c r="BI81" s="20"/>
      <c r="BJ81" s="20"/>
      <c r="BK81" s="20"/>
      <c r="BL81" s="20"/>
      <c r="BM81" s="20"/>
      <c r="BN81" s="20"/>
      <c r="BO81" s="20"/>
      <c r="BP81" s="20"/>
      <c r="BQ81" s="20"/>
      <c r="BR81" s="20"/>
      <c r="BS81" s="20"/>
    </row>
    <row r="82" spans="1:71" ht="13.5" customHeight="1" x14ac:dyDescent="0.25">
      <c r="A82" s="20"/>
      <c r="B82" s="30" t="s">
        <v>2260</v>
      </c>
      <c r="C82" s="20"/>
      <c r="D82" s="20"/>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K82" s="20" t="s">
        <v>2261</v>
      </c>
      <c r="BR82" s="20"/>
      <c r="BS82" s="20"/>
    </row>
    <row r="83" spans="1:71" ht="13.5" customHeight="1" x14ac:dyDescent="0.25">
      <c r="A83" s="20"/>
      <c r="B83" s="30" t="s">
        <v>2262</v>
      </c>
      <c r="C83" s="20"/>
      <c r="D83" s="20"/>
      <c r="E83" s="20"/>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K83" s="20" t="s">
        <v>2263</v>
      </c>
      <c r="BR83" s="20"/>
      <c r="BS83" s="20"/>
    </row>
    <row r="84" spans="1:71" ht="13.5" customHeight="1" x14ac:dyDescent="0.25">
      <c r="A84" s="20"/>
      <c r="B84" s="30" t="s">
        <v>2264</v>
      </c>
      <c r="C84" s="20"/>
      <c r="D84" s="20"/>
      <c r="E84" s="20"/>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K84" s="20" t="s">
        <v>2265</v>
      </c>
      <c r="BR84" s="20"/>
      <c r="BS84" s="20"/>
    </row>
    <row r="85" spans="1:71" ht="13.5" customHeight="1" x14ac:dyDescent="0.25">
      <c r="A85" s="20"/>
      <c r="B85" s="30" t="s">
        <v>2266</v>
      </c>
      <c r="AI85" s="20"/>
      <c r="AK85" s="20" t="s">
        <v>2267</v>
      </c>
      <c r="BS85" s="20"/>
    </row>
    <row r="86" spans="1:71" ht="13.5" customHeight="1" x14ac:dyDescent="0.25">
      <c r="A86" s="20"/>
      <c r="B86" s="30" t="s">
        <v>2268</v>
      </c>
      <c r="AI86" s="20"/>
      <c r="AK86" s="20" t="s">
        <v>2269</v>
      </c>
      <c r="BR86" s="20"/>
      <c r="BS86" s="20"/>
    </row>
    <row r="87" spans="1:71" ht="13.5" customHeight="1" x14ac:dyDescent="0.25">
      <c r="A87" s="20"/>
      <c r="B87" s="30" t="s">
        <v>2270</v>
      </c>
      <c r="AI87" s="20"/>
      <c r="AK87" s="20" t="s">
        <v>2271</v>
      </c>
      <c r="BR87" s="20"/>
      <c r="BS87" s="20"/>
    </row>
    <row r="88" spans="1:71" ht="13.5" customHeight="1" x14ac:dyDescent="0.25">
      <c r="A88" s="20"/>
      <c r="B88" s="30" t="s">
        <v>2272</v>
      </c>
      <c r="AI88" s="20"/>
      <c r="AK88" s="20" t="s">
        <v>2273</v>
      </c>
      <c r="BR88" s="20"/>
      <c r="BS88" s="20"/>
    </row>
    <row r="89" spans="1:71" ht="13.5" customHeight="1" x14ac:dyDescent="0.25">
      <c r="A89" s="20"/>
      <c r="AI89" s="20"/>
      <c r="AK89" s="20" t="s">
        <v>2274</v>
      </c>
      <c r="BR89" s="20"/>
      <c r="BS89" s="20"/>
    </row>
    <row r="90" spans="1:71" ht="13.5" customHeight="1" x14ac:dyDescent="0.25">
      <c r="A90" s="20"/>
      <c r="B90" s="268" t="s">
        <v>2275</v>
      </c>
      <c r="C90" s="112"/>
      <c r="D90" s="112"/>
      <c r="E90" s="112"/>
      <c r="F90" s="112"/>
      <c r="G90" s="112"/>
      <c r="H90" s="112"/>
      <c r="I90" s="112"/>
      <c r="J90" s="112"/>
      <c r="K90" s="112"/>
      <c r="L90" s="55"/>
      <c r="M90" s="55"/>
      <c r="N90" s="55"/>
      <c r="O90" s="55"/>
      <c r="P90" s="112"/>
      <c r="Q90" s="55"/>
      <c r="R90" s="55"/>
      <c r="S90" s="55"/>
      <c r="T90" s="112"/>
      <c r="U90" s="112"/>
      <c r="V90" s="112"/>
      <c r="W90" s="112"/>
      <c r="X90" s="112"/>
      <c r="Y90" s="55"/>
      <c r="Z90" s="112"/>
      <c r="AA90" s="55"/>
      <c r="AB90" s="112"/>
      <c r="AC90" s="112"/>
      <c r="AD90" s="112"/>
      <c r="AE90" s="112"/>
      <c r="AF90" s="820">
        <f ca="1">IF(ISERR(BB28/BF31),0,BB28/BF31)</f>
        <v>0</v>
      </c>
      <c r="AG90" s="527"/>
      <c r="AH90" s="526"/>
      <c r="AI90" s="20"/>
      <c r="AK90" s="20" t="s">
        <v>2276</v>
      </c>
      <c r="BR90" s="20"/>
      <c r="BS90" s="20"/>
    </row>
    <row r="91" spans="1:71" ht="13.5" customHeight="1" x14ac:dyDescent="0.25">
      <c r="AI91" s="20"/>
      <c r="AK91" s="30" t="s">
        <v>2277</v>
      </c>
    </row>
    <row r="92" spans="1:71" ht="13.5" customHeight="1" x14ac:dyDescent="0.25">
      <c r="AI92" s="20"/>
      <c r="AK92" s="30" t="s">
        <v>2278</v>
      </c>
    </row>
    <row r="93" spans="1:71" ht="13.5" customHeight="1" x14ac:dyDescent="0.25">
      <c r="B93" s="492" t="s">
        <v>2279</v>
      </c>
      <c r="AI93" s="20"/>
      <c r="AK93" s="20" t="s">
        <v>2280</v>
      </c>
    </row>
    <row r="94" spans="1:71" ht="13.5" customHeight="1" x14ac:dyDescent="0.25">
      <c r="A94" s="20"/>
      <c r="B94" s="20"/>
      <c r="AK94" s="20" t="s">
        <v>2281</v>
      </c>
      <c r="BR94" s="20"/>
      <c r="BS94" s="20"/>
    </row>
    <row r="95" spans="1:71" ht="13.5" customHeight="1" x14ac:dyDescent="0.25">
      <c r="A95" s="20"/>
      <c r="B95" s="20" t="s">
        <v>2282</v>
      </c>
      <c r="AI95" s="20"/>
      <c r="AJ95" s="20"/>
      <c r="AK95" s="20" t="s">
        <v>2283</v>
      </c>
      <c r="BR95" s="20"/>
      <c r="BS95" s="20"/>
    </row>
    <row r="96" spans="1:71" ht="13.5" customHeight="1" x14ac:dyDescent="0.25">
      <c r="A96" s="20"/>
      <c r="B96" s="20" t="s">
        <v>2284</v>
      </c>
      <c r="AI96" s="20"/>
      <c r="AJ96" s="20"/>
      <c r="AK96" s="30"/>
      <c r="BR96" s="20"/>
      <c r="BS96" s="20"/>
    </row>
    <row r="97" spans="1:71" ht="13.5" customHeight="1" x14ac:dyDescent="0.25">
      <c r="A97" s="20"/>
      <c r="B97" s="20" t="s">
        <v>2285</v>
      </c>
      <c r="L97" s="30" t="s">
        <v>2286</v>
      </c>
      <c r="AI97" s="20"/>
      <c r="AJ97" s="20"/>
      <c r="AK97" s="268" t="s">
        <v>2287</v>
      </c>
      <c r="AL97" s="112"/>
      <c r="AM97" s="112"/>
      <c r="AN97" s="112"/>
      <c r="AO97" s="112"/>
      <c r="AP97" s="112"/>
      <c r="AQ97" s="112"/>
      <c r="AR97" s="112"/>
      <c r="AS97" s="112"/>
      <c r="AT97" s="112"/>
      <c r="AU97" s="55"/>
      <c r="AV97" s="55"/>
      <c r="AW97" s="55"/>
      <c r="AX97" s="55"/>
      <c r="AY97" s="112"/>
      <c r="AZ97" s="55"/>
      <c r="BA97" s="55"/>
      <c r="BB97" s="55"/>
      <c r="BC97" s="112"/>
      <c r="BD97" s="112"/>
      <c r="BE97" s="112"/>
      <c r="BF97" s="112"/>
      <c r="BG97" s="112"/>
      <c r="BH97" s="55"/>
      <c r="BI97" s="112"/>
      <c r="BJ97" s="55"/>
      <c r="BK97" s="112"/>
      <c r="BL97" s="112"/>
      <c r="BM97" s="112"/>
      <c r="BN97" s="112"/>
      <c r="BO97" s="554" t="e">
        <f ca="1">AV10-BJ25+BB25</f>
        <v>#NAME?</v>
      </c>
      <c r="BP97" s="527"/>
      <c r="BQ97" s="526"/>
      <c r="BR97" s="20"/>
      <c r="BS97" s="20"/>
    </row>
    <row r="98" spans="1:71" ht="13.5" customHeight="1" x14ac:dyDescent="0.25">
      <c r="B98" s="20"/>
      <c r="L98" s="30" t="s">
        <v>2288</v>
      </c>
      <c r="AI98" s="20"/>
      <c r="AJ98" s="20"/>
      <c r="AK98" s="268" t="s">
        <v>2289</v>
      </c>
      <c r="AL98" s="112"/>
      <c r="AM98" s="112"/>
      <c r="AN98" s="112"/>
      <c r="AO98" s="112"/>
      <c r="AP98" s="112"/>
      <c r="AQ98" s="112"/>
      <c r="AR98" s="112"/>
      <c r="AS98" s="112"/>
      <c r="AT98" s="112"/>
      <c r="AU98" s="55"/>
      <c r="AV98" s="55"/>
      <c r="AW98" s="55"/>
      <c r="AX98" s="55"/>
      <c r="AY98" s="112"/>
      <c r="AZ98" s="55"/>
      <c r="BA98" s="55"/>
      <c r="BB98" s="55"/>
      <c r="BC98" s="112"/>
      <c r="BD98" s="112"/>
      <c r="BE98" s="112"/>
      <c r="BF98" s="112"/>
      <c r="BG98" s="112"/>
      <c r="BH98" s="55"/>
      <c r="BI98" s="112"/>
      <c r="BJ98" s="55"/>
      <c r="BK98" s="112"/>
      <c r="BL98" s="112"/>
      <c r="BM98" s="112"/>
      <c r="BN98" s="112"/>
      <c r="BO98" s="554">
        <f ca="1">(BB19+BJ19)/2</f>
        <v>0</v>
      </c>
      <c r="BP98" s="527"/>
      <c r="BQ98" s="526"/>
    </row>
    <row r="99" spans="1:71" ht="13.5" customHeight="1" x14ac:dyDescent="0.25">
      <c r="B99" s="20"/>
      <c r="L99" s="30" t="s">
        <v>2290</v>
      </c>
      <c r="AI99" s="20"/>
      <c r="AJ99" s="20"/>
      <c r="AK99" s="268" t="s">
        <v>2291</v>
      </c>
      <c r="AL99" s="112"/>
      <c r="AM99" s="112"/>
      <c r="AN99" s="112"/>
      <c r="AO99" s="112"/>
      <c r="AP99" s="112"/>
      <c r="AQ99" s="112"/>
      <c r="AR99" s="112"/>
      <c r="AS99" s="112"/>
      <c r="AT99" s="112"/>
      <c r="AU99" s="55"/>
      <c r="AV99" s="55"/>
      <c r="AW99" s="55"/>
      <c r="AX99" s="55"/>
      <c r="AY99" s="112"/>
      <c r="AZ99" s="55"/>
      <c r="BA99" s="55"/>
      <c r="BB99" s="55"/>
      <c r="BC99" s="112"/>
      <c r="BD99" s="112"/>
      <c r="BE99" s="112"/>
      <c r="BF99" s="112"/>
      <c r="BG99" s="112"/>
      <c r="BH99" s="55"/>
      <c r="BI99" s="112"/>
      <c r="BJ99" s="55"/>
      <c r="BK99" s="112"/>
      <c r="BL99" s="112"/>
      <c r="BM99" s="112"/>
      <c r="BN99" s="112"/>
      <c r="BO99" s="554">
        <f ca="1">(BF19+BN19)/2</f>
        <v>0</v>
      </c>
      <c r="BP99" s="527"/>
      <c r="BQ99" s="526"/>
    </row>
    <row r="100" spans="1:71" ht="13.5" customHeight="1" x14ac:dyDescent="0.25">
      <c r="B100" s="20"/>
      <c r="AI100" s="20"/>
      <c r="AJ100" s="20"/>
      <c r="AK100" s="268" t="s">
        <v>2292</v>
      </c>
      <c r="AL100" s="112"/>
      <c r="AM100" s="112"/>
      <c r="AN100" s="112"/>
      <c r="AO100" s="112"/>
      <c r="AP100" s="112"/>
      <c r="AQ100" s="112"/>
      <c r="AR100" s="112"/>
      <c r="AS100" s="112"/>
      <c r="AT100" s="112"/>
      <c r="AU100" s="55"/>
      <c r="AV100" s="55"/>
      <c r="AW100" s="55"/>
      <c r="AX100" s="55"/>
      <c r="AY100" s="112"/>
      <c r="AZ100" s="55"/>
      <c r="BA100" s="55"/>
      <c r="BB100" s="55"/>
      <c r="BC100" s="112"/>
      <c r="BD100" s="112"/>
      <c r="BE100" s="112"/>
      <c r="BF100" s="112"/>
      <c r="BG100" s="112"/>
      <c r="BH100" s="55"/>
      <c r="BI100" s="112"/>
      <c r="BJ100" s="55"/>
      <c r="BK100" s="112"/>
      <c r="BL100" s="112"/>
      <c r="BM100" s="112"/>
      <c r="BN100" s="112"/>
      <c r="BO100" s="554" t="e">
        <f ca="1">BO97+BO8-BO6</f>
        <v>#NAME?</v>
      </c>
      <c r="BP100" s="527"/>
      <c r="BQ100" s="526"/>
    </row>
    <row r="101" spans="1:71" ht="13.5" customHeight="1" x14ac:dyDescent="0.25">
      <c r="B101" s="20" t="s">
        <v>2293</v>
      </c>
      <c r="AI101" s="20"/>
      <c r="AJ101" s="20"/>
      <c r="AK101" s="268" t="s">
        <v>2294</v>
      </c>
      <c r="AL101" s="112"/>
      <c r="AM101" s="112"/>
      <c r="AN101" s="112"/>
      <c r="AO101" s="112"/>
      <c r="AP101" s="112"/>
      <c r="AQ101" s="112"/>
      <c r="AR101" s="112"/>
      <c r="AS101" s="112"/>
      <c r="AT101" s="112"/>
      <c r="AU101" s="55"/>
      <c r="AV101" s="55"/>
      <c r="AW101" s="55"/>
      <c r="AX101" s="55"/>
      <c r="AY101" s="112"/>
      <c r="AZ101" s="55"/>
      <c r="BA101" s="55"/>
      <c r="BB101" s="55"/>
      <c r="BC101" s="112"/>
      <c r="BD101" s="112"/>
      <c r="BE101" s="112"/>
      <c r="BF101" s="112"/>
      <c r="BG101" s="112"/>
      <c r="BH101" s="55"/>
      <c r="BI101" s="112"/>
      <c r="BJ101" s="55"/>
      <c r="BK101" s="112"/>
      <c r="BL101" s="112"/>
      <c r="BM101" s="112"/>
      <c r="BN101" s="112"/>
      <c r="BO101" s="554" t="e">
        <f ca="1">BO97+AF116-BO6</f>
        <v>#NAME?</v>
      </c>
      <c r="BP101" s="527"/>
      <c r="BQ101" s="526"/>
    </row>
    <row r="102" spans="1:71" ht="13.5" customHeight="1" x14ac:dyDescent="0.25">
      <c r="B102" s="20" t="s">
        <v>2295</v>
      </c>
      <c r="AI102" s="20"/>
      <c r="AJ102" s="20"/>
      <c r="AK102" s="268" t="s">
        <v>2296</v>
      </c>
      <c r="AL102" s="112"/>
      <c r="AM102" s="112"/>
      <c r="AN102" s="112"/>
      <c r="AO102" s="112"/>
      <c r="AP102" s="112"/>
      <c r="AQ102" s="112"/>
      <c r="AR102" s="112"/>
      <c r="AS102" s="112"/>
      <c r="AT102" s="112"/>
      <c r="AU102" s="55"/>
      <c r="AV102" s="55"/>
      <c r="AW102" s="55"/>
      <c r="AX102" s="55"/>
      <c r="AY102" s="112"/>
      <c r="AZ102" s="55"/>
      <c r="BA102" s="55"/>
      <c r="BB102" s="55"/>
      <c r="BC102" s="112"/>
      <c r="BD102" s="112"/>
      <c r="BE102" s="112"/>
      <c r="BF102" s="112"/>
      <c r="BG102" s="112"/>
      <c r="BH102" s="55"/>
      <c r="BI102" s="112"/>
      <c r="BJ102" s="55"/>
      <c r="BK102" s="112"/>
      <c r="BL102" s="112"/>
      <c r="BM102" s="112"/>
      <c r="BN102" s="112"/>
      <c r="BO102" s="815">
        <f t="shared" ref="BO102:BO103" ca="1" si="1">IF(ISERR(BO100/BO98),0,BO100/BO98)</f>
        <v>0</v>
      </c>
      <c r="BP102" s="527"/>
      <c r="BQ102" s="526"/>
    </row>
    <row r="103" spans="1:71" ht="13.5" customHeight="1" x14ac:dyDescent="0.25">
      <c r="B103" s="20" t="s">
        <v>2297</v>
      </c>
      <c r="AI103" s="20"/>
      <c r="AJ103" s="20"/>
      <c r="AK103" s="268" t="s">
        <v>2298</v>
      </c>
      <c r="AL103" s="112"/>
      <c r="AM103" s="112"/>
      <c r="AN103" s="112"/>
      <c r="AO103" s="112"/>
      <c r="AP103" s="112"/>
      <c r="AQ103" s="112"/>
      <c r="AR103" s="112"/>
      <c r="AS103" s="112"/>
      <c r="AT103" s="112"/>
      <c r="AU103" s="55"/>
      <c r="AV103" s="55"/>
      <c r="AW103" s="55"/>
      <c r="AX103" s="55"/>
      <c r="AY103" s="112"/>
      <c r="AZ103" s="55"/>
      <c r="BA103" s="55"/>
      <c r="BB103" s="55"/>
      <c r="BC103" s="112"/>
      <c r="BD103" s="112"/>
      <c r="BE103" s="112"/>
      <c r="BF103" s="112"/>
      <c r="BG103" s="112"/>
      <c r="BH103" s="55"/>
      <c r="BI103" s="112"/>
      <c r="BJ103" s="55"/>
      <c r="BK103" s="112"/>
      <c r="BL103" s="112"/>
      <c r="BM103" s="112"/>
      <c r="BN103" s="112"/>
      <c r="BO103" s="815">
        <f t="shared" ca="1" si="1"/>
        <v>0</v>
      </c>
      <c r="BP103" s="527"/>
      <c r="BQ103" s="526"/>
    </row>
    <row r="104" spans="1:71" ht="13.5" customHeight="1" x14ac:dyDescent="0.25">
      <c r="A104" s="20"/>
      <c r="B104" s="20" t="s">
        <v>2299</v>
      </c>
      <c r="AI104" s="20"/>
      <c r="AJ104" s="20"/>
      <c r="BR104" s="20"/>
      <c r="BS104" s="20"/>
    </row>
    <row r="105" spans="1:71" ht="13.5" customHeight="1" x14ac:dyDescent="0.25">
      <c r="B105" s="20" t="s">
        <v>2300</v>
      </c>
      <c r="AI105" s="20"/>
      <c r="AJ105" s="20"/>
      <c r="AK105" s="20"/>
      <c r="BR105" s="20"/>
      <c r="BS105" s="20"/>
    </row>
    <row r="106" spans="1:71" ht="13.5" customHeight="1" x14ac:dyDescent="0.25">
      <c r="A106" s="20"/>
      <c r="B106" s="20" t="s">
        <v>2301</v>
      </c>
      <c r="AI106" s="20"/>
      <c r="AJ106" s="20"/>
      <c r="BQ106" s="20"/>
      <c r="BR106" s="20"/>
      <c r="BS106" s="20"/>
    </row>
    <row r="107" spans="1:71" ht="13.5" customHeight="1" x14ac:dyDescent="0.25">
      <c r="A107" s="20"/>
      <c r="B107" s="20" t="s">
        <v>2302</v>
      </c>
      <c r="AI107" s="20"/>
      <c r="AJ107" s="20"/>
      <c r="AK107" s="20" t="s">
        <v>2303</v>
      </c>
      <c r="BP107" s="20"/>
      <c r="BQ107" s="20"/>
      <c r="BR107" s="20"/>
      <c r="BS107" s="20"/>
    </row>
    <row r="108" spans="1:71" ht="13.5" customHeight="1" x14ac:dyDescent="0.25">
      <c r="A108" s="20"/>
      <c r="B108" s="20"/>
      <c r="AI108" s="20"/>
      <c r="AJ108" s="20"/>
      <c r="AK108" s="20" t="s">
        <v>2304</v>
      </c>
      <c r="AL108" s="20"/>
      <c r="AM108" s="20"/>
      <c r="AN108" s="20"/>
      <c r="AO108" s="20"/>
      <c r="AP108" s="20"/>
      <c r="AQ108" s="20"/>
      <c r="AR108" s="20"/>
      <c r="AS108" s="20"/>
      <c r="AT108" s="20"/>
      <c r="AU108" s="20"/>
      <c r="AV108" s="20"/>
      <c r="AW108" s="20"/>
      <c r="AX108" s="20"/>
      <c r="AY108" s="20"/>
      <c r="AZ108" s="20"/>
      <c r="BA108" s="20"/>
      <c r="BB108" s="20"/>
      <c r="BC108" s="20"/>
      <c r="BD108" s="20"/>
      <c r="BE108" s="20"/>
      <c r="BF108" s="20"/>
      <c r="BG108" s="20"/>
      <c r="BH108" s="20"/>
      <c r="BI108" s="20"/>
      <c r="BJ108" s="20"/>
      <c r="BK108" s="20"/>
      <c r="BL108" s="20"/>
      <c r="BM108" s="20"/>
      <c r="BN108" s="20"/>
      <c r="BO108" s="20"/>
      <c r="BP108" s="20"/>
      <c r="BQ108" s="20"/>
      <c r="BR108" s="20"/>
      <c r="BS108" s="20"/>
    </row>
    <row r="109" spans="1:71" ht="13.5" customHeight="1" x14ac:dyDescent="0.25">
      <c r="A109" s="20"/>
      <c r="B109" s="20" t="s">
        <v>2305</v>
      </c>
      <c r="AI109" s="20"/>
      <c r="AJ109" s="20"/>
      <c r="AK109" s="20" t="s">
        <v>2306</v>
      </c>
      <c r="AL109" s="20"/>
      <c r="AM109" s="20"/>
      <c r="AN109" s="20"/>
      <c r="AO109" s="20"/>
      <c r="AP109" s="20"/>
      <c r="AQ109" s="20"/>
      <c r="AR109" s="20"/>
      <c r="AS109" s="20"/>
      <c r="AT109" s="20"/>
      <c r="AU109" s="20"/>
      <c r="AV109" s="20"/>
      <c r="AW109" s="20"/>
      <c r="AX109" s="20"/>
      <c r="AY109" s="20"/>
      <c r="AZ109" s="20"/>
      <c r="BA109" s="20"/>
      <c r="BB109" s="20"/>
      <c r="BC109" s="20"/>
      <c r="BD109" s="20"/>
      <c r="BE109" s="20"/>
      <c r="BF109" s="20"/>
      <c r="BG109" s="20"/>
      <c r="BH109" s="20"/>
      <c r="BI109" s="20"/>
      <c r="BJ109" s="20"/>
      <c r="BK109" s="20"/>
      <c r="BL109" s="20"/>
      <c r="BM109" s="20"/>
      <c r="BN109" s="20"/>
      <c r="BO109" s="20"/>
      <c r="BP109" s="20"/>
      <c r="BQ109" s="20"/>
      <c r="BR109" s="20"/>
      <c r="BS109" s="20"/>
    </row>
    <row r="110" spans="1:71" ht="13.5" customHeight="1" x14ac:dyDescent="0.25">
      <c r="A110" s="20"/>
      <c r="B110" s="30" t="s">
        <v>2307</v>
      </c>
      <c r="AI110" s="20"/>
      <c r="AJ110" s="20"/>
      <c r="AK110" s="20" t="s">
        <v>2308</v>
      </c>
      <c r="AL110" s="20"/>
      <c r="AM110" s="20"/>
      <c r="AN110" s="20"/>
      <c r="AO110" s="20"/>
      <c r="AP110" s="20"/>
      <c r="AQ110" s="20"/>
      <c r="AR110" s="20"/>
      <c r="AS110" s="20"/>
      <c r="AT110" s="20"/>
      <c r="AU110" s="20"/>
      <c r="AV110" s="20"/>
      <c r="AW110" s="20"/>
      <c r="AX110" s="20"/>
      <c r="AY110" s="20"/>
      <c r="AZ110" s="20"/>
      <c r="BA110" s="20"/>
      <c r="BB110" s="20"/>
      <c r="BC110" s="20"/>
      <c r="BD110" s="20"/>
      <c r="BE110" s="20"/>
      <c r="BF110" s="20"/>
      <c r="BG110" s="20"/>
      <c r="BH110" s="20"/>
      <c r="BI110" s="20"/>
      <c r="BJ110" s="20"/>
      <c r="BK110" s="20"/>
      <c r="BL110" s="20"/>
      <c r="BM110" s="20"/>
      <c r="BN110" s="20"/>
      <c r="BO110" s="20"/>
      <c r="BP110" s="20"/>
      <c r="BQ110" s="20"/>
    </row>
    <row r="111" spans="1:71" ht="13.5" customHeight="1" x14ac:dyDescent="0.25">
      <c r="B111" s="30" t="s">
        <v>2309</v>
      </c>
      <c r="AI111" s="20"/>
      <c r="AJ111" s="20"/>
      <c r="AK111" s="20" t="s">
        <v>2310</v>
      </c>
      <c r="AL111" s="20"/>
      <c r="AM111" s="20"/>
      <c r="AN111" s="20"/>
      <c r="AO111" s="20"/>
      <c r="AP111" s="20"/>
      <c r="AQ111" s="20"/>
      <c r="AR111" s="20"/>
      <c r="AS111" s="20"/>
      <c r="AT111" s="20"/>
      <c r="AU111" s="20"/>
      <c r="AV111" s="20"/>
      <c r="AW111" s="20"/>
      <c r="AX111" s="20"/>
      <c r="AY111" s="20"/>
      <c r="AZ111" s="20"/>
      <c r="BA111" s="20"/>
      <c r="BB111" s="20"/>
      <c r="BC111" s="20"/>
      <c r="BD111" s="20"/>
      <c r="BE111" s="20"/>
      <c r="BF111" s="20"/>
      <c r="BG111" s="20"/>
      <c r="BH111" s="20"/>
      <c r="BI111" s="20"/>
      <c r="BJ111" s="20"/>
      <c r="BK111" s="20"/>
      <c r="BL111" s="20"/>
      <c r="BM111" s="20"/>
      <c r="BN111" s="20"/>
      <c r="BO111" s="20"/>
      <c r="BP111" s="20"/>
      <c r="BQ111" s="20"/>
    </row>
    <row r="112" spans="1:71" ht="13.5" customHeight="1" x14ac:dyDescent="0.25">
      <c r="B112" s="20" t="s">
        <v>2311</v>
      </c>
      <c r="AI112" s="20"/>
      <c r="AJ112" s="20"/>
      <c r="AK112" s="20" t="s">
        <v>2312</v>
      </c>
      <c r="AL112" s="20"/>
      <c r="AM112" s="20"/>
      <c r="AN112" s="20"/>
      <c r="AO112" s="20"/>
      <c r="AP112" s="20"/>
      <c r="AQ112" s="20"/>
      <c r="AR112" s="20"/>
      <c r="AS112" s="20"/>
      <c r="AT112" s="20"/>
      <c r="AU112" s="20"/>
      <c r="AV112" s="20"/>
      <c r="AW112" s="20"/>
      <c r="AX112" s="20"/>
      <c r="AY112" s="20"/>
      <c r="AZ112" s="20"/>
      <c r="BA112" s="20"/>
      <c r="BB112" s="20"/>
      <c r="BC112" s="20"/>
      <c r="BD112" s="20"/>
      <c r="BE112" s="20"/>
      <c r="BF112" s="20"/>
      <c r="BG112" s="20"/>
      <c r="BH112" s="20"/>
      <c r="BI112" s="20"/>
      <c r="BJ112" s="20"/>
      <c r="BK112" s="20"/>
      <c r="BL112" s="20"/>
      <c r="BM112" s="20"/>
      <c r="BN112" s="20"/>
      <c r="BO112" s="20"/>
      <c r="BP112" s="20"/>
      <c r="BQ112" s="20"/>
    </row>
    <row r="113" spans="1:71" ht="13.5" customHeight="1" x14ac:dyDescent="0.25">
      <c r="B113" s="20"/>
      <c r="AI113" s="20"/>
      <c r="AJ113" s="20"/>
      <c r="AK113" s="20" t="s">
        <v>2313</v>
      </c>
      <c r="AL113" s="20"/>
      <c r="AM113" s="20"/>
      <c r="AN113" s="20"/>
      <c r="AO113" s="20"/>
      <c r="AP113" s="20"/>
      <c r="AQ113" s="20"/>
      <c r="AR113" s="20"/>
      <c r="AS113" s="20"/>
      <c r="AT113" s="20"/>
      <c r="AU113" s="20"/>
      <c r="AV113" s="20"/>
      <c r="AW113" s="20"/>
      <c r="AX113" s="20"/>
      <c r="AY113" s="20"/>
      <c r="AZ113" s="20"/>
      <c r="BA113" s="20"/>
      <c r="BB113" s="20"/>
      <c r="BC113" s="20"/>
      <c r="BD113" s="20"/>
      <c r="BE113" s="20"/>
      <c r="BF113" s="20"/>
      <c r="BG113" s="20"/>
      <c r="BH113" s="20"/>
      <c r="BI113" s="20"/>
      <c r="BJ113" s="20"/>
      <c r="BK113" s="20"/>
      <c r="BL113" s="20"/>
      <c r="BM113" s="20"/>
      <c r="BN113" s="20"/>
      <c r="BO113" s="20"/>
      <c r="BP113" s="20"/>
      <c r="BQ113" s="20"/>
    </row>
    <row r="114" spans="1:71" ht="13.5" customHeight="1" x14ac:dyDescent="0.25">
      <c r="B114" s="268" t="s">
        <v>2314</v>
      </c>
      <c r="C114" s="112"/>
      <c r="D114" s="112"/>
      <c r="E114" s="112"/>
      <c r="F114" s="112"/>
      <c r="G114" s="112"/>
      <c r="H114" s="112"/>
      <c r="I114" s="112"/>
      <c r="J114" s="112"/>
      <c r="K114" s="112"/>
      <c r="L114" s="55"/>
      <c r="M114" s="55"/>
      <c r="N114" s="55"/>
      <c r="O114" s="55"/>
      <c r="P114" s="112"/>
      <c r="Q114" s="55"/>
      <c r="R114" s="55"/>
      <c r="S114" s="55"/>
      <c r="T114" s="112"/>
      <c r="U114" s="112"/>
      <c r="V114" s="112"/>
      <c r="W114" s="112"/>
      <c r="X114" s="112"/>
      <c r="Y114" s="55"/>
      <c r="Z114" s="112"/>
      <c r="AA114" s="55"/>
      <c r="AB114" s="112"/>
      <c r="AC114" s="112"/>
      <c r="AD114" s="112"/>
      <c r="AE114" s="112"/>
      <c r="AF114" s="554" t="e">
        <f ca="1">BO8</f>
        <v>#NAME?</v>
      </c>
      <c r="AG114" s="527"/>
      <c r="AH114" s="526"/>
      <c r="AI114" s="20"/>
      <c r="AJ114" s="20"/>
      <c r="AK114" s="20" t="s">
        <v>2315</v>
      </c>
      <c r="AL114" s="20"/>
      <c r="AM114" s="20"/>
      <c r="AN114" s="20"/>
      <c r="AO114" s="20"/>
      <c r="AP114" s="20"/>
      <c r="AQ114" s="20"/>
      <c r="AR114" s="20"/>
      <c r="AS114" s="20"/>
      <c r="AT114" s="20"/>
      <c r="AU114" s="20"/>
      <c r="AV114" s="20"/>
      <c r="AW114" s="20"/>
      <c r="AX114" s="20"/>
      <c r="AY114" s="20"/>
      <c r="AZ114" s="20"/>
      <c r="BA114" s="20"/>
      <c r="BB114" s="20"/>
      <c r="BC114" s="20"/>
      <c r="BD114" s="20"/>
      <c r="BE114" s="20"/>
      <c r="BF114" s="20"/>
      <c r="BG114" s="20"/>
      <c r="BH114" s="20"/>
      <c r="BI114" s="20"/>
      <c r="BJ114" s="20"/>
      <c r="BK114" s="20"/>
      <c r="BL114" s="20"/>
      <c r="BM114" s="20"/>
      <c r="BN114" s="20"/>
      <c r="BO114" s="20"/>
      <c r="BP114" s="20"/>
      <c r="BQ114" s="20"/>
    </row>
    <row r="115" spans="1:71" ht="13.5" customHeight="1" x14ac:dyDescent="0.25">
      <c r="B115" s="268" t="s">
        <v>2316</v>
      </c>
      <c r="C115" s="112"/>
      <c r="D115" s="112"/>
      <c r="E115" s="112"/>
      <c r="F115" s="112"/>
      <c r="G115" s="112"/>
      <c r="H115" s="112"/>
      <c r="I115" s="112"/>
      <c r="J115" s="112"/>
      <c r="K115" s="112"/>
      <c r="L115" s="55"/>
      <c r="M115" s="55"/>
      <c r="N115" s="55"/>
      <c r="O115" s="55"/>
      <c r="P115" s="112"/>
      <c r="Q115" s="55"/>
      <c r="R115" s="55"/>
      <c r="S115" s="55"/>
      <c r="T115" s="112"/>
      <c r="U115" s="112"/>
      <c r="V115" s="112"/>
      <c r="W115" s="112"/>
      <c r="X115" s="112"/>
      <c r="Y115" s="55"/>
      <c r="Z115" s="112"/>
      <c r="AA115" s="55"/>
      <c r="AB115" s="112"/>
      <c r="AC115" s="112"/>
      <c r="AD115" s="112"/>
      <c r="AE115" s="112"/>
      <c r="AF115" s="554">
        <f ca="1">BB32-BJ32</f>
        <v>0</v>
      </c>
      <c r="AG115" s="527"/>
      <c r="AH115" s="526"/>
      <c r="AI115" s="20"/>
      <c r="AJ115" s="20"/>
      <c r="AL115" s="20"/>
      <c r="AM115" s="20"/>
      <c r="AN115" s="20"/>
      <c r="AO115" s="20"/>
      <c r="AP115" s="20"/>
      <c r="AQ115" s="20"/>
      <c r="AR115" s="20"/>
      <c r="AS115" s="20"/>
      <c r="AT115" s="20"/>
      <c r="AU115" s="20"/>
      <c r="AV115" s="20"/>
      <c r="AW115" s="20"/>
      <c r="AX115" s="20"/>
      <c r="AY115" s="20"/>
      <c r="AZ115" s="20"/>
      <c r="BA115" s="20"/>
      <c r="BB115" s="20"/>
      <c r="BC115" s="20"/>
      <c r="BD115" s="20"/>
      <c r="BE115" s="20"/>
      <c r="BF115" s="20"/>
      <c r="BG115" s="20"/>
      <c r="BH115" s="20"/>
      <c r="BI115" s="20"/>
      <c r="BJ115" s="20"/>
      <c r="BK115" s="20"/>
      <c r="BL115" s="20"/>
      <c r="BM115" s="20"/>
      <c r="BN115" s="20"/>
      <c r="BO115" s="20"/>
      <c r="BP115" s="20"/>
      <c r="BQ115" s="20"/>
      <c r="BR115" s="20"/>
      <c r="BS115" s="20"/>
    </row>
    <row r="116" spans="1:71" ht="13.5" customHeight="1" x14ac:dyDescent="0.25">
      <c r="A116" s="20"/>
      <c r="B116" s="268" t="s">
        <v>2317</v>
      </c>
      <c r="C116" s="112"/>
      <c r="D116" s="112"/>
      <c r="E116" s="112"/>
      <c r="F116" s="112"/>
      <c r="G116" s="112"/>
      <c r="H116" s="112"/>
      <c r="I116" s="112"/>
      <c r="J116" s="112"/>
      <c r="K116" s="112"/>
      <c r="L116" s="55"/>
      <c r="M116" s="55"/>
      <c r="N116" s="55"/>
      <c r="O116" s="55"/>
      <c r="P116" s="112"/>
      <c r="Q116" s="55"/>
      <c r="R116" s="55"/>
      <c r="S116" s="55"/>
      <c r="T116" s="112"/>
      <c r="U116" s="112"/>
      <c r="V116" s="112"/>
      <c r="W116" s="112"/>
      <c r="X116" s="112"/>
      <c r="Y116" s="55"/>
      <c r="Z116" s="112"/>
      <c r="AA116" s="55"/>
      <c r="AB116" s="112"/>
      <c r="AC116" s="112"/>
      <c r="AD116" s="112"/>
      <c r="AE116" s="112"/>
      <c r="AF116" s="554" t="e">
        <f ca="1">AF114+AF115</f>
        <v>#NAME?</v>
      </c>
      <c r="AG116" s="527"/>
      <c r="AH116" s="526"/>
      <c r="AI116" s="20"/>
      <c r="AJ116" s="20"/>
      <c r="AL116" s="20"/>
      <c r="AM116" s="20"/>
      <c r="AN116" s="20"/>
      <c r="AO116" s="20"/>
      <c r="AP116" s="20"/>
      <c r="AQ116" s="20"/>
      <c r="AR116" s="20"/>
      <c r="AS116" s="20"/>
      <c r="AT116" s="20"/>
      <c r="AU116" s="20"/>
      <c r="AV116" s="20"/>
      <c r="AW116" s="20"/>
      <c r="AX116" s="20"/>
      <c r="AY116" s="20"/>
      <c r="AZ116" s="20"/>
      <c r="BA116" s="20"/>
      <c r="BB116" s="20"/>
      <c r="BC116" s="20"/>
      <c r="BD116" s="20"/>
      <c r="BE116" s="20"/>
      <c r="BF116" s="20"/>
      <c r="BG116" s="20"/>
      <c r="BH116" s="20"/>
      <c r="BI116" s="20"/>
      <c r="BJ116" s="20"/>
      <c r="BK116" s="20"/>
      <c r="BL116" s="20"/>
      <c r="BM116" s="20"/>
      <c r="BN116" s="20"/>
      <c r="BO116" s="20"/>
      <c r="BP116" s="20"/>
      <c r="BQ116" s="20"/>
      <c r="BR116" s="20"/>
      <c r="BS116" s="20"/>
    </row>
    <row r="117" spans="1:71" ht="13.5" customHeight="1" x14ac:dyDescent="0.25">
      <c r="AI117" s="20"/>
      <c r="AJ117" s="20"/>
      <c r="AL117" s="20"/>
      <c r="AM117" s="20"/>
      <c r="AN117" s="20"/>
      <c r="AO117" s="20"/>
      <c r="AP117" s="20"/>
      <c r="AQ117" s="20"/>
      <c r="AR117" s="20"/>
      <c r="AS117" s="20"/>
      <c r="AT117" s="20"/>
      <c r="AU117" s="20"/>
      <c r="AV117" s="20"/>
      <c r="AW117" s="20"/>
      <c r="AX117" s="20"/>
      <c r="AY117" s="20"/>
      <c r="AZ117" s="20"/>
      <c r="BA117" s="20"/>
      <c r="BB117" s="20"/>
      <c r="BC117" s="20"/>
      <c r="BD117" s="20"/>
      <c r="BE117" s="20"/>
      <c r="BF117" s="20"/>
      <c r="BG117" s="20"/>
      <c r="BH117" s="20"/>
      <c r="BI117" s="20"/>
      <c r="BJ117" s="20"/>
      <c r="BK117" s="20"/>
      <c r="BL117" s="20"/>
      <c r="BM117" s="20"/>
      <c r="BN117" s="20"/>
      <c r="BO117" s="20"/>
      <c r="BP117" s="20"/>
      <c r="BQ117" s="20"/>
    </row>
    <row r="118" spans="1:71" ht="13.5" customHeight="1" x14ac:dyDescent="0.25">
      <c r="AI118" s="20"/>
      <c r="AL118" s="20"/>
      <c r="AM118" s="20"/>
      <c r="AN118" s="20"/>
      <c r="AO118" s="20"/>
      <c r="AP118" s="20"/>
      <c r="AQ118" s="20"/>
      <c r="AR118" s="20"/>
      <c r="AS118" s="20"/>
      <c r="AT118" s="20"/>
      <c r="AU118" s="20"/>
      <c r="AV118" s="20"/>
      <c r="AW118" s="20"/>
      <c r="AX118" s="20"/>
      <c r="AY118" s="20"/>
      <c r="AZ118" s="20"/>
      <c r="BA118" s="20"/>
      <c r="BB118" s="20"/>
      <c r="BC118" s="20"/>
      <c r="BD118" s="20"/>
      <c r="BE118" s="20"/>
      <c r="BF118" s="20"/>
      <c r="BG118" s="20"/>
      <c r="BH118" s="20"/>
      <c r="BI118" s="20"/>
      <c r="BJ118" s="20"/>
      <c r="BK118" s="20"/>
      <c r="BL118" s="20"/>
      <c r="BM118" s="20"/>
      <c r="BN118" s="20"/>
      <c r="BO118" s="20"/>
    </row>
    <row r="119" spans="1:71" ht="13.5" customHeight="1" x14ac:dyDescent="0.25">
      <c r="A119" s="20"/>
      <c r="B119" s="48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c r="AA119" s="32"/>
      <c r="AB119" s="32"/>
      <c r="AC119" s="32"/>
      <c r="AD119" s="32"/>
      <c r="AE119" s="32"/>
      <c r="AF119" s="32"/>
      <c r="AG119" s="32"/>
      <c r="AH119" s="32"/>
      <c r="AI119" s="20"/>
      <c r="AK119" s="482"/>
      <c r="AL119" s="32"/>
      <c r="AM119" s="32"/>
      <c r="AN119" s="32"/>
      <c r="AO119" s="32"/>
      <c r="AP119" s="32"/>
      <c r="AQ119" s="32"/>
      <c r="AR119" s="32"/>
      <c r="AS119" s="32"/>
      <c r="AT119" s="32"/>
      <c r="AU119" s="32"/>
      <c r="AV119" s="32"/>
      <c r="AW119" s="32"/>
      <c r="AX119" s="32"/>
      <c r="AY119" s="32"/>
      <c r="AZ119" s="32"/>
      <c r="BA119" s="32"/>
      <c r="BB119" s="32"/>
      <c r="BC119" s="32"/>
      <c r="BD119" s="32"/>
      <c r="BE119" s="32"/>
      <c r="BF119" s="32"/>
      <c r="BG119" s="32"/>
      <c r="BH119" s="32"/>
      <c r="BI119" s="32"/>
      <c r="BJ119" s="32"/>
      <c r="BK119" s="32"/>
      <c r="BL119" s="32"/>
      <c r="BM119" s="32"/>
      <c r="BN119" s="32"/>
      <c r="BO119" s="32"/>
      <c r="BP119" s="32"/>
      <c r="BQ119" s="32"/>
      <c r="BR119" s="32"/>
      <c r="BS119" s="20"/>
    </row>
    <row r="120" spans="1:71" ht="13.5" customHeight="1" x14ac:dyDescent="0.25">
      <c r="A120" s="20"/>
      <c r="AI120" s="20"/>
      <c r="AJ120" s="20"/>
      <c r="BR120" s="20"/>
      <c r="BS120" s="20"/>
    </row>
    <row r="121" spans="1:71" ht="13.5" customHeight="1" x14ac:dyDescent="0.25">
      <c r="A121" s="20"/>
      <c r="BR121" s="20"/>
      <c r="BS121" s="20"/>
    </row>
    <row r="122" spans="1:71" ht="13.5" customHeight="1" x14ac:dyDescent="0.25">
      <c r="A122" s="20"/>
      <c r="B122" s="20" t="s">
        <v>2318</v>
      </c>
      <c r="AI122" s="20"/>
      <c r="AK122" s="30" t="s">
        <v>2319</v>
      </c>
    </row>
    <row r="123" spans="1:71" ht="13.5" customHeight="1" x14ac:dyDescent="0.25">
      <c r="A123" s="20"/>
      <c r="B123" s="20" t="s">
        <v>2320</v>
      </c>
      <c r="AI123" s="20"/>
      <c r="AK123" s="30" t="s">
        <v>2321</v>
      </c>
    </row>
    <row r="124" spans="1:71" ht="13.5" customHeight="1" x14ac:dyDescent="0.25">
      <c r="B124" s="30" t="s">
        <v>2322</v>
      </c>
      <c r="AI124" s="20"/>
      <c r="AK124" s="30" t="s">
        <v>2323</v>
      </c>
    </row>
    <row r="125" spans="1:71" ht="13.5" customHeight="1" x14ac:dyDescent="0.25">
      <c r="B125" s="30" t="s">
        <v>2324</v>
      </c>
      <c r="AI125" s="20"/>
      <c r="AK125" s="30" t="s">
        <v>2325</v>
      </c>
    </row>
    <row r="126" spans="1:71" ht="13.5" customHeight="1" x14ac:dyDescent="0.25">
      <c r="AI126" s="20"/>
      <c r="AK126" s="30" t="s">
        <v>2326</v>
      </c>
    </row>
    <row r="127" spans="1:71" ht="13.5" customHeight="1" x14ac:dyDescent="0.25">
      <c r="B127" s="268" t="s">
        <v>2327</v>
      </c>
      <c r="C127" s="112"/>
      <c r="D127" s="112"/>
      <c r="E127" s="112"/>
      <c r="F127" s="112"/>
      <c r="G127" s="112"/>
      <c r="H127" s="112"/>
      <c r="I127" s="112"/>
      <c r="J127" s="112"/>
      <c r="K127" s="112"/>
      <c r="L127" s="55"/>
      <c r="M127" s="55"/>
      <c r="N127" s="55"/>
      <c r="O127" s="55"/>
      <c r="P127" s="112"/>
      <c r="Q127" s="55"/>
      <c r="R127" s="55"/>
      <c r="S127" s="55"/>
      <c r="T127" s="112"/>
      <c r="U127" s="112"/>
      <c r="V127" s="112"/>
      <c r="W127" s="112"/>
      <c r="X127" s="112"/>
      <c r="Y127" s="55"/>
      <c r="Z127" s="112"/>
      <c r="AA127" s="55"/>
      <c r="AB127" s="112"/>
      <c r="AC127" s="112"/>
      <c r="AD127" s="112"/>
      <c r="AE127" s="112"/>
      <c r="AF127" s="554" t="e">
        <f ca="1">BO8-BO6</f>
        <v>#NAME?</v>
      </c>
      <c r="AG127" s="527"/>
      <c r="AH127" s="526"/>
      <c r="AI127" s="20"/>
      <c r="AJ127" s="20"/>
      <c r="AK127" s="30" t="s">
        <v>2328</v>
      </c>
    </row>
    <row r="128" spans="1:71" ht="13.5" customHeight="1" x14ac:dyDescent="0.25">
      <c r="B128" s="268" t="s">
        <v>2329</v>
      </c>
      <c r="C128" s="112"/>
      <c r="D128" s="112"/>
      <c r="E128" s="112"/>
      <c r="F128" s="112"/>
      <c r="G128" s="112"/>
      <c r="H128" s="112"/>
      <c r="I128" s="112"/>
      <c r="J128" s="112"/>
      <c r="K128" s="112"/>
      <c r="L128" s="55"/>
      <c r="M128" s="55"/>
      <c r="N128" s="55"/>
      <c r="O128" s="55"/>
      <c r="P128" s="112"/>
      <c r="Q128" s="55"/>
      <c r="R128" s="55"/>
      <c r="S128" s="55"/>
      <c r="T128" s="112"/>
      <c r="U128" s="112"/>
      <c r="V128" s="112"/>
      <c r="W128" s="112"/>
      <c r="X128" s="112"/>
      <c r="Y128" s="55"/>
      <c r="Z128" s="112"/>
      <c r="AA128" s="55"/>
      <c r="AB128" s="112"/>
      <c r="AC128" s="112"/>
      <c r="AD128" s="112"/>
      <c r="AE128" s="112"/>
      <c r="AF128" s="554" t="e">
        <f ca="1">AF116-BO6</f>
        <v>#NAME?</v>
      </c>
      <c r="AG128" s="527"/>
      <c r="AH128" s="526"/>
      <c r="AI128" s="20"/>
      <c r="AJ128" s="20"/>
      <c r="AK128" s="30" t="s">
        <v>2330</v>
      </c>
    </row>
    <row r="129" spans="2:69" ht="13.5" customHeight="1" x14ac:dyDescent="0.25">
      <c r="B129" s="268" t="s">
        <v>2331</v>
      </c>
      <c r="C129" s="112"/>
      <c r="D129" s="112"/>
      <c r="E129" s="112"/>
      <c r="F129" s="112"/>
      <c r="G129" s="112"/>
      <c r="H129" s="112"/>
      <c r="I129" s="112"/>
      <c r="J129" s="112"/>
      <c r="K129" s="112"/>
      <c r="L129" s="55"/>
      <c r="M129" s="55"/>
      <c r="N129" s="55"/>
      <c r="O129" s="55"/>
      <c r="P129" s="112"/>
      <c r="Q129" s="55"/>
      <c r="R129" s="55"/>
      <c r="S129" s="55"/>
      <c r="T129" s="112"/>
      <c r="U129" s="112"/>
      <c r="V129" s="112"/>
      <c r="W129" s="112"/>
      <c r="X129" s="112"/>
      <c r="Y129" s="55"/>
      <c r="Z129" s="112"/>
      <c r="AA129" s="55"/>
      <c r="AB129" s="112"/>
      <c r="AC129" s="112"/>
      <c r="AD129" s="112"/>
      <c r="AE129" s="112"/>
      <c r="AF129" s="554" t="e">
        <f ca="1">(BB31+BJ31)/2</f>
        <v>#NAME?</v>
      </c>
      <c r="AG129" s="527"/>
      <c r="AH129" s="526"/>
      <c r="AI129" s="20"/>
      <c r="AJ129" s="20"/>
      <c r="AK129" s="30" t="s">
        <v>2332</v>
      </c>
    </row>
    <row r="130" spans="2:69" ht="13.5" customHeight="1" x14ac:dyDescent="0.25">
      <c r="B130" s="268" t="s">
        <v>2333</v>
      </c>
      <c r="C130" s="112"/>
      <c r="D130" s="112"/>
      <c r="E130" s="112"/>
      <c r="F130" s="112"/>
      <c r="G130" s="112"/>
      <c r="H130" s="112"/>
      <c r="I130" s="112"/>
      <c r="J130" s="112"/>
      <c r="K130" s="112"/>
      <c r="L130" s="55"/>
      <c r="M130" s="55"/>
      <c r="N130" s="55"/>
      <c r="O130" s="55"/>
      <c r="P130" s="112"/>
      <c r="Q130" s="55"/>
      <c r="R130" s="55"/>
      <c r="S130" s="55"/>
      <c r="T130" s="112"/>
      <c r="U130" s="112"/>
      <c r="V130" s="112"/>
      <c r="W130" s="112"/>
      <c r="X130" s="112"/>
      <c r="Y130" s="55"/>
      <c r="Z130" s="112"/>
      <c r="AA130" s="55"/>
      <c r="AB130" s="112"/>
      <c r="AC130" s="112"/>
      <c r="AD130" s="112"/>
      <c r="AE130" s="112"/>
      <c r="AF130" s="554" t="e">
        <f ca="1">(BF31+BN31)/2</f>
        <v>#NAME?</v>
      </c>
      <c r="AG130" s="527"/>
      <c r="AH130" s="526"/>
      <c r="AI130" s="20"/>
      <c r="AJ130" s="20"/>
      <c r="AK130" s="30" t="s">
        <v>2334</v>
      </c>
      <c r="AQ130" s="20"/>
      <c r="AR130" s="20"/>
      <c r="AS130" s="20"/>
      <c r="AT130" s="20"/>
      <c r="AU130" s="20"/>
      <c r="AV130" s="20"/>
      <c r="AW130" s="20"/>
      <c r="AX130" s="20"/>
      <c r="AY130" s="20"/>
      <c r="AZ130" s="20"/>
      <c r="BA130" s="20"/>
      <c r="BB130" s="20"/>
      <c r="BC130" s="20"/>
      <c r="BD130" s="20"/>
      <c r="BE130" s="20"/>
      <c r="BF130" s="20"/>
      <c r="BG130" s="20"/>
      <c r="BH130" s="20"/>
      <c r="BI130" s="20"/>
      <c r="BJ130" s="20"/>
      <c r="BK130" s="20"/>
      <c r="BL130" s="20"/>
      <c r="BM130" s="20"/>
      <c r="BN130" s="20"/>
      <c r="BO130" s="20"/>
      <c r="BP130" s="20"/>
      <c r="BQ130" s="20"/>
    </row>
    <row r="131" spans="2:69" ht="13.5" customHeight="1" x14ac:dyDescent="0.25">
      <c r="B131" s="268" t="s">
        <v>2335</v>
      </c>
      <c r="C131" s="112"/>
      <c r="D131" s="112"/>
      <c r="E131" s="112"/>
      <c r="F131" s="112"/>
      <c r="G131" s="112"/>
      <c r="H131" s="112"/>
      <c r="I131" s="112"/>
      <c r="J131" s="112"/>
      <c r="K131" s="112"/>
      <c r="L131" s="55"/>
      <c r="M131" s="55"/>
      <c r="N131" s="55"/>
      <c r="O131" s="55"/>
      <c r="P131" s="112"/>
      <c r="Q131" s="55"/>
      <c r="R131" s="55"/>
      <c r="S131" s="55"/>
      <c r="T131" s="112"/>
      <c r="U131" s="112"/>
      <c r="V131" s="112"/>
      <c r="W131" s="112"/>
      <c r="X131" s="112"/>
      <c r="Y131" s="55"/>
      <c r="Z131" s="112"/>
      <c r="AA131" s="55"/>
      <c r="AB131" s="112"/>
      <c r="AC131" s="112"/>
      <c r="AD131" s="112"/>
      <c r="AE131" s="112"/>
      <c r="AF131" s="815">
        <f t="shared" ref="AF131:AF132" ca="1" si="2">IF(ISERR(AF127/AF129),0,AF127/AF129)</f>
        <v>0</v>
      </c>
      <c r="AG131" s="527"/>
      <c r="AH131" s="526"/>
      <c r="AI131" s="20"/>
      <c r="AJ131" s="20"/>
      <c r="AK131" s="30" t="s">
        <v>2336</v>
      </c>
      <c r="AQ131" s="20"/>
      <c r="AR131" s="20"/>
      <c r="AS131" s="20"/>
      <c r="AT131" s="20"/>
      <c r="AU131" s="20"/>
      <c r="AV131" s="20"/>
      <c r="AW131" s="20"/>
      <c r="AX131" s="20"/>
      <c r="AY131" s="20"/>
      <c r="AZ131" s="20"/>
      <c r="BA131" s="20"/>
      <c r="BB131" s="20"/>
      <c r="BC131" s="20"/>
      <c r="BD131" s="20"/>
      <c r="BE131" s="20"/>
      <c r="BF131" s="20"/>
      <c r="BG131" s="20"/>
      <c r="BH131" s="20"/>
      <c r="BI131" s="20"/>
      <c r="BJ131" s="20"/>
      <c r="BK131" s="20"/>
      <c r="BL131" s="20"/>
      <c r="BM131" s="20"/>
      <c r="BN131" s="20"/>
      <c r="BO131" s="20"/>
      <c r="BP131" s="20"/>
      <c r="BQ131" s="20"/>
    </row>
    <row r="132" spans="2:69" ht="13.5" customHeight="1" x14ac:dyDescent="0.25">
      <c r="B132" s="268" t="s">
        <v>2337</v>
      </c>
      <c r="C132" s="112"/>
      <c r="D132" s="112"/>
      <c r="E132" s="112"/>
      <c r="F132" s="112"/>
      <c r="G132" s="112"/>
      <c r="H132" s="112"/>
      <c r="I132" s="112"/>
      <c r="J132" s="112"/>
      <c r="K132" s="112"/>
      <c r="L132" s="55"/>
      <c r="M132" s="55"/>
      <c r="N132" s="55"/>
      <c r="O132" s="55"/>
      <c r="P132" s="112"/>
      <c r="Q132" s="55"/>
      <c r="R132" s="55"/>
      <c r="S132" s="55"/>
      <c r="T132" s="112"/>
      <c r="U132" s="112"/>
      <c r="V132" s="112"/>
      <c r="W132" s="112"/>
      <c r="X132" s="112"/>
      <c r="Y132" s="55"/>
      <c r="Z132" s="112"/>
      <c r="AA132" s="55"/>
      <c r="AB132" s="112"/>
      <c r="AC132" s="112"/>
      <c r="AD132" s="112"/>
      <c r="AE132" s="112"/>
      <c r="AF132" s="815">
        <f t="shared" ca="1" si="2"/>
        <v>0</v>
      </c>
      <c r="AG132" s="527"/>
      <c r="AH132" s="526"/>
      <c r="AI132" s="20"/>
      <c r="AJ132" s="20"/>
      <c r="AK132" s="30" t="s">
        <v>2338</v>
      </c>
      <c r="AQ132" s="20"/>
      <c r="AR132" s="20"/>
      <c r="AS132" s="20"/>
      <c r="AT132" s="20"/>
      <c r="AU132" s="20"/>
      <c r="AV132" s="20"/>
      <c r="AW132" s="20"/>
      <c r="AX132" s="20"/>
      <c r="AY132" s="20"/>
      <c r="AZ132" s="20"/>
      <c r="BA132" s="20"/>
      <c r="BB132" s="20"/>
      <c r="BC132" s="20"/>
      <c r="BD132" s="20"/>
      <c r="BE132" s="20"/>
      <c r="BF132" s="20"/>
      <c r="BG132" s="20"/>
      <c r="BH132" s="20"/>
      <c r="BI132" s="20"/>
      <c r="BJ132" s="20"/>
      <c r="BK132" s="20"/>
      <c r="BL132" s="20"/>
      <c r="BM132" s="20"/>
      <c r="BN132" s="20"/>
      <c r="BO132" s="20"/>
      <c r="BP132" s="20"/>
      <c r="BQ132" s="20"/>
    </row>
    <row r="133" spans="2:69" ht="13.5" customHeight="1" x14ac:dyDescent="0.25">
      <c r="AI133" s="20"/>
      <c r="AJ133" s="20"/>
      <c r="AK133" s="30" t="s">
        <v>2339</v>
      </c>
      <c r="AQ133" s="20"/>
      <c r="AR133" s="20"/>
      <c r="AS133" s="20"/>
      <c r="AT133" s="20"/>
      <c r="AU133" s="20"/>
      <c r="AV133" s="20"/>
      <c r="AW133" s="20"/>
      <c r="AX133" s="20"/>
      <c r="AY133" s="20"/>
      <c r="AZ133" s="20"/>
      <c r="BA133" s="20"/>
      <c r="BB133" s="20"/>
      <c r="BC133" s="20"/>
      <c r="BD133" s="20"/>
      <c r="BE133" s="20"/>
      <c r="BF133" s="20"/>
      <c r="BG133" s="20"/>
      <c r="BH133" s="20"/>
      <c r="BI133" s="20"/>
      <c r="BJ133" s="20"/>
      <c r="BK133" s="20"/>
      <c r="BL133" s="20"/>
      <c r="BM133" s="20"/>
      <c r="BN133" s="20"/>
      <c r="BO133" s="20"/>
      <c r="BP133" s="20"/>
      <c r="BQ133" s="20"/>
    </row>
    <row r="134" spans="2:69" ht="13.5" customHeight="1" x14ac:dyDescent="0.25">
      <c r="AI134" s="20"/>
      <c r="AJ134" s="20"/>
      <c r="AK134" s="30"/>
      <c r="AQ134" s="20"/>
      <c r="AR134" s="20"/>
      <c r="AS134" s="20"/>
      <c r="AT134" s="20"/>
      <c r="AU134" s="20"/>
      <c r="AV134" s="20"/>
      <c r="AW134" s="20"/>
      <c r="AX134" s="20"/>
      <c r="AY134" s="20"/>
      <c r="AZ134" s="20"/>
      <c r="BA134" s="20"/>
      <c r="BB134" s="20"/>
      <c r="BC134" s="20"/>
      <c r="BD134" s="20"/>
      <c r="BE134" s="20"/>
      <c r="BF134" s="20"/>
      <c r="BG134" s="20"/>
      <c r="BH134" s="20"/>
      <c r="BI134" s="20"/>
      <c r="BJ134" s="20"/>
      <c r="BK134" s="20"/>
      <c r="BL134" s="20"/>
      <c r="BM134" s="20"/>
      <c r="BN134" s="20"/>
      <c r="BO134" s="20"/>
      <c r="BP134" s="20"/>
      <c r="BQ134" s="20"/>
    </row>
    <row r="135" spans="2:69" ht="13.5" customHeight="1" x14ac:dyDescent="0.25">
      <c r="B135" s="30" t="s">
        <v>2340</v>
      </c>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c r="AA135" s="20"/>
      <c r="AB135" s="20"/>
      <c r="AC135" s="20"/>
      <c r="AD135" s="20"/>
      <c r="AE135" s="20"/>
      <c r="AF135" s="20"/>
      <c r="AG135" s="20"/>
      <c r="AH135" s="20"/>
      <c r="AI135" s="20"/>
      <c r="AJ135" s="20"/>
      <c r="AK135" s="268" t="s">
        <v>2341</v>
      </c>
      <c r="AL135" s="112"/>
      <c r="AM135" s="112"/>
      <c r="AN135" s="112"/>
      <c r="AO135" s="112"/>
      <c r="AP135" s="112"/>
      <c r="AQ135" s="112"/>
      <c r="AR135" s="112"/>
      <c r="AS135" s="112"/>
      <c r="AT135" s="112"/>
      <c r="AU135" s="55"/>
      <c r="AV135" s="55"/>
      <c r="AW135" s="55"/>
      <c r="AX135" s="55"/>
      <c r="AY135" s="112"/>
      <c r="AZ135" s="55"/>
      <c r="BA135" s="55"/>
      <c r="BB135" s="55"/>
      <c r="BC135" s="112"/>
      <c r="BD135" s="112"/>
      <c r="BE135" s="112"/>
      <c r="BF135" s="112"/>
      <c r="BG135" s="112"/>
      <c r="BH135" s="55"/>
      <c r="BI135" s="112"/>
      <c r="BJ135" s="55"/>
      <c r="BK135" s="112"/>
      <c r="BL135" s="112"/>
      <c r="BM135" s="112"/>
      <c r="BN135" s="112"/>
      <c r="BO135" s="815">
        <f ca="1">IF(ISERR(BO5/BO98),0,BO5/BO98)</f>
        <v>0</v>
      </c>
      <c r="BP135" s="527"/>
      <c r="BQ135" s="526"/>
    </row>
    <row r="136" spans="2:69" ht="13.5" customHeight="1" x14ac:dyDescent="0.25">
      <c r="B136" s="30" t="s">
        <v>2342</v>
      </c>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68" t="s">
        <v>2343</v>
      </c>
      <c r="AL136" s="112"/>
      <c r="AM136" s="112"/>
      <c r="AN136" s="112"/>
      <c r="AO136" s="112"/>
      <c r="AP136" s="112"/>
      <c r="AQ136" s="112"/>
      <c r="AR136" s="112"/>
      <c r="AS136" s="112"/>
      <c r="AT136" s="112"/>
      <c r="AU136" s="55"/>
      <c r="AV136" s="55"/>
      <c r="AW136" s="55"/>
      <c r="AX136" s="55"/>
      <c r="AY136" s="112"/>
      <c r="AZ136" s="55"/>
      <c r="BA136" s="55"/>
      <c r="BB136" s="55"/>
      <c r="BC136" s="112"/>
      <c r="BD136" s="112"/>
      <c r="BE136" s="112"/>
      <c r="BF136" s="112"/>
      <c r="BG136" s="112"/>
      <c r="BH136" s="55"/>
      <c r="BI136" s="112"/>
      <c r="BJ136" s="55"/>
      <c r="BK136" s="112"/>
      <c r="BL136" s="112"/>
      <c r="BM136" s="112"/>
      <c r="BN136" s="112"/>
      <c r="BO136" s="815">
        <f ca="1">IF(ISERR(BO5/BO99),0,BO5/BO99)</f>
        <v>0</v>
      </c>
      <c r="BP136" s="527"/>
      <c r="BQ136" s="526"/>
    </row>
    <row r="137" spans="2:69" ht="13.5" customHeight="1" x14ac:dyDescent="0.25">
      <c r="B137" s="20" t="s">
        <v>2344</v>
      </c>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c r="AF137" s="20"/>
      <c r="AG137" s="20"/>
      <c r="AH137" s="20"/>
      <c r="AI137" s="20"/>
      <c r="AK137" s="20"/>
    </row>
    <row r="138" spans="2:69" ht="13.5" customHeight="1" x14ac:dyDescent="0.25">
      <c r="B138" s="20" t="s">
        <v>2345</v>
      </c>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c r="AA138" s="20"/>
      <c r="AB138" s="20"/>
      <c r="AC138" s="20"/>
      <c r="AD138" s="20"/>
      <c r="AE138" s="20"/>
      <c r="AF138" s="20"/>
      <c r="AG138" s="20"/>
      <c r="AH138" s="20"/>
      <c r="AI138" s="20"/>
    </row>
    <row r="139" spans="2:69" ht="13.5" customHeight="1" x14ac:dyDescent="0.25">
      <c r="B139" s="20" t="s">
        <v>2346</v>
      </c>
      <c r="AI139" s="20"/>
      <c r="AK139" s="30" t="s">
        <v>2347</v>
      </c>
    </row>
    <row r="140" spans="2:69" ht="13.5" customHeight="1" x14ac:dyDescent="0.25">
      <c r="B140" s="20" t="s">
        <v>2348</v>
      </c>
      <c r="AI140" s="20"/>
      <c r="AK140" s="30" t="s">
        <v>2349</v>
      </c>
    </row>
    <row r="141" spans="2:69" ht="13.5" customHeight="1" x14ac:dyDescent="0.25">
      <c r="B141" s="20" t="s">
        <v>2350</v>
      </c>
      <c r="AI141" s="20"/>
      <c r="AK141" s="30" t="s">
        <v>2351</v>
      </c>
    </row>
    <row r="142" spans="2:69" ht="13.5" customHeight="1" x14ac:dyDescent="0.25">
      <c r="B142" s="20" t="s">
        <v>2352</v>
      </c>
      <c r="AI142" s="20"/>
      <c r="AK142" s="30" t="s">
        <v>2353</v>
      </c>
    </row>
    <row r="143" spans="2:69" ht="13.5" customHeight="1" x14ac:dyDescent="0.25">
      <c r="B143" s="20" t="s">
        <v>2354</v>
      </c>
      <c r="AI143" s="20"/>
    </row>
    <row r="144" spans="2:69" ht="13.5" customHeight="1" x14ac:dyDescent="0.25">
      <c r="B144" s="20" t="s">
        <v>2355</v>
      </c>
      <c r="AI144" s="20"/>
      <c r="AK144" s="268" t="s">
        <v>2356</v>
      </c>
      <c r="AL144" s="112"/>
      <c r="AM144" s="112"/>
      <c r="AN144" s="112"/>
      <c r="AO144" s="112"/>
      <c r="AP144" s="112"/>
      <c r="AQ144" s="112"/>
      <c r="AR144" s="112"/>
      <c r="AS144" s="112"/>
      <c r="AT144" s="112"/>
      <c r="AU144" s="55"/>
      <c r="AV144" s="55"/>
      <c r="AW144" s="55"/>
      <c r="AX144" s="55"/>
      <c r="AY144" s="112"/>
      <c r="AZ144" s="55"/>
      <c r="BA144" s="55"/>
      <c r="BB144" s="55"/>
      <c r="BC144" s="112"/>
      <c r="BD144" s="112"/>
      <c r="BE144" s="112"/>
      <c r="BF144" s="112"/>
      <c r="BG144" s="112"/>
      <c r="BH144" s="55"/>
      <c r="BI144" s="112"/>
      <c r="BJ144" s="55"/>
      <c r="BK144" s="112"/>
      <c r="BL144" s="112"/>
      <c r="BM144" s="112"/>
      <c r="BN144" s="112"/>
      <c r="BO144" s="554" t="e">
        <f ca="1">BO8+BO97-BO7</f>
        <v>#NAME?</v>
      </c>
      <c r="BP144" s="527"/>
      <c r="BQ144" s="526"/>
    </row>
    <row r="145" spans="1:71" ht="13.5" customHeight="1" x14ac:dyDescent="0.25">
      <c r="B145" s="20" t="s">
        <v>2357</v>
      </c>
      <c r="AI145" s="20"/>
    </row>
    <row r="146" spans="1:71" ht="13.5" customHeight="1" x14ac:dyDescent="0.25">
      <c r="A146" s="20"/>
      <c r="B146" s="20" t="s">
        <v>2358</v>
      </c>
      <c r="AI146" s="20"/>
      <c r="AJ146" s="20"/>
      <c r="BR146" s="20"/>
      <c r="BS146" s="20"/>
    </row>
    <row r="147" spans="1:71" ht="13.5" customHeight="1" x14ac:dyDescent="0.25">
      <c r="A147" s="20"/>
      <c r="B147" s="20" t="s">
        <v>2359</v>
      </c>
      <c r="AI147" s="20"/>
      <c r="AJ147" s="20"/>
      <c r="AK147" s="492" t="s">
        <v>2360</v>
      </c>
      <c r="BR147" s="20"/>
      <c r="BS147" s="20"/>
    </row>
    <row r="148" spans="1:71" ht="13.5" customHeight="1" x14ac:dyDescent="0.25">
      <c r="A148" s="20"/>
      <c r="B148" s="20" t="s">
        <v>2361</v>
      </c>
      <c r="AI148" s="20"/>
      <c r="AJ148" s="20"/>
      <c r="AK148" s="20"/>
      <c r="BR148" s="20"/>
      <c r="BS148" s="20"/>
    </row>
    <row r="149" spans="1:71" ht="13.5" customHeight="1" x14ac:dyDescent="0.25">
      <c r="B149" s="20" t="s">
        <v>2362</v>
      </c>
      <c r="AI149" s="20"/>
      <c r="AJ149" s="20"/>
      <c r="AK149" s="20" t="s">
        <v>2363</v>
      </c>
    </row>
    <row r="150" spans="1:71" ht="13.5" customHeight="1" x14ac:dyDescent="0.25">
      <c r="B150" s="20"/>
      <c r="AI150" s="20"/>
      <c r="AJ150" s="20"/>
      <c r="AK150" s="20" t="s">
        <v>2364</v>
      </c>
    </row>
    <row r="151" spans="1:71" ht="13.5" customHeight="1" x14ac:dyDescent="0.25">
      <c r="B151" s="268" t="s">
        <v>2365</v>
      </c>
      <c r="C151" s="112"/>
      <c r="D151" s="112"/>
      <c r="E151" s="112"/>
      <c r="F151" s="112"/>
      <c r="G151" s="112"/>
      <c r="H151" s="112"/>
      <c r="I151" s="112"/>
      <c r="J151" s="112"/>
      <c r="K151" s="112"/>
      <c r="L151" s="55"/>
      <c r="M151" s="55"/>
      <c r="N151" s="55"/>
      <c r="O151" s="55"/>
      <c r="P151" s="112"/>
      <c r="Q151" s="55"/>
      <c r="R151" s="55"/>
      <c r="S151" s="55"/>
      <c r="T151" s="112"/>
      <c r="U151" s="112"/>
      <c r="V151" s="112"/>
      <c r="W151" s="112"/>
      <c r="X151" s="112"/>
      <c r="Y151" s="55"/>
      <c r="Z151" s="112"/>
      <c r="AA151" s="55"/>
      <c r="AB151" s="112"/>
      <c r="AC151" s="112"/>
      <c r="AD151" s="112"/>
      <c r="AE151" s="112"/>
      <c r="AF151" s="815">
        <f ca="1">IF(ISERR(BO100/BO5),0,BO100/BO5)</f>
        <v>0</v>
      </c>
      <c r="AG151" s="527"/>
      <c r="AH151" s="526"/>
      <c r="AI151" s="20"/>
      <c r="AJ151" s="20"/>
      <c r="AK151" s="20" t="s">
        <v>2366</v>
      </c>
    </row>
    <row r="152" spans="1:71" ht="13.5" customHeight="1" x14ac:dyDescent="0.25">
      <c r="B152" s="268" t="s">
        <v>2367</v>
      </c>
      <c r="C152" s="112"/>
      <c r="D152" s="112"/>
      <c r="E152" s="112"/>
      <c r="F152" s="112"/>
      <c r="G152" s="112"/>
      <c r="H152" s="112"/>
      <c r="I152" s="112"/>
      <c r="J152" s="112"/>
      <c r="K152" s="112"/>
      <c r="L152" s="55"/>
      <c r="M152" s="55"/>
      <c r="N152" s="55"/>
      <c r="O152" s="55"/>
      <c r="P152" s="112"/>
      <c r="Q152" s="55"/>
      <c r="R152" s="55"/>
      <c r="S152" s="55"/>
      <c r="T152" s="112"/>
      <c r="U152" s="112"/>
      <c r="V152" s="112"/>
      <c r="W152" s="112"/>
      <c r="X152" s="112"/>
      <c r="Y152" s="55"/>
      <c r="Z152" s="112"/>
      <c r="AA152" s="55"/>
      <c r="AB152" s="112"/>
      <c r="AC152" s="112"/>
      <c r="AD152" s="112"/>
      <c r="AE152" s="112"/>
      <c r="AF152" s="815">
        <f ca="1">IF(ISERR(BO101/BO5),0,BO101/BO5)</f>
        <v>0</v>
      </c>
      <c r="AG152" s="527"/>
      <c r="AH152" s="526"/>
      <c r="AI152" s="20"/>
      <c r="AJ152" s="20"/>
      <c r="AK152" s="20" t="s">
        <v>2368</v>
      </c>
    </row>
    <row r="153" spans="1:71" ht="13.5" customHeight="1" x14ac:dyDescent="0.25">
      <c r="A153" s="20"/>
      <c r="AI153" s="20"/>
      <c r="AJ153" s="20"/>
      <c r="AK153" s="20"/>
      <c r="BR153" s="20"/>
      <c r="BS153" s="20"/>
    </row>
    <row r="155" spans="1:71" ht="13.5" customHeight="1" x14ac:dyDescent="0.25">
      <c r="B155" s="20"/>
    </row>
    <row r="157" spans="1:71" ht="13.5" customHeight="1" x14ac:dyDescent="0.25">
      <c r="A157" s="20"/>
      <c r="B157" s="48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20"/>
      <c r="AK157" s="482"/>
      <c r="AL157" s="32"/>
      <c r="AM157" s="32"/>
      <c r="AN157" s="32"/>
      <c r="AO157" s="32"/>
      <c r="AP157" s="32"/>
      <c r="AQ157" s="32"/>
      <c r="AR157" s="32"/>
      <c r="AS157" s="32"/>
      <c r="AT157" s="32"/>
      <c r="AU157" s="32"/>
      <c r="AV157" s="32"/>
      <c r="AW157" s="32"/>
      <c r="AX157" s="32"/>
      <c r="AY157" s="32"/>
      <c r="AZ157" s="32"/>
      <c r="BA157" s="32"/>
      <c r="BB157" s="32"/>
      <c r="BC157" s="32"/>
      <c r="BD157" s="32"/>
      <c r="BE157" s="32"/>
      <c r="BF157" s="32"/>
      <c r="BG157" s="32"/>
      <c r="BH157" s="32"/>
      <c r="BI157" s="32"/>
      <c r="BJ157" s="32"/>
      <c r="BK157" s="32"/>
      <c r="BL157" s="32"/>
      <c r="BM157" s="32"/>
      <c r="BN157" s="32"/>
      <c r="BO157" s="32"/>
      <c r="BP157" s="32"/>
      <c r="BQ157" s="32"/>
      <c r="BR157" s="32"/>
      <c r="BS157" s="20"/>
    </row>
    <row r="158" spans="1:71" ht="13.5" customHeight="1" x14ac:dyDescent="0.25">
      <c r="A158" s="20"/>
      <c r="B158" s="20"/>
      <c r="AI158" s="20"/>
      <c r="BR158" s="20"/>
      <c r="BS158" s="20"/>
    </row>
    <row r="159" spans="1:71" ht="13.5" customHeight="1" x14ac:dyDescent="0.25">
      <c r="A159" s="20"/>
      <c r="B159" s="20" t="s">
        <v>2369</v>
      </c>
      <c r="AI159" s="20"/>
      <c r="AK159" s="20" t="s">
        <v>2370</v>
      </c>
      <c r="BB159" s="20"/>
      <c r="BC159" s="20"/>
      <c r="BD159" s="20"/>
      <c r="BE159" s="20"/>
      <c r="BF159" s="20"/>
      <c r="BG159" s="20"/>
      <c r="BH159" s="20"/>
      <c r="BI159" s="20"/>
      <c r="BJ159" s="20"/>
      <c r="BK159" s="20"/>
      <c r="BL159" s="20"/>
      <c r="BM159" s="20"/>
      <c r="BN159" s="20"/>
      <c r="BO159" s="20"/>
      <c r="BP159" s="20"/>
      <c r="BQ159" s="20"/>
      <c r="BR159" s="20"/>
      <c r="BS159" s="20"/>
    </row>
    <row r="160" spans="1:71" ht="13.5" customHeight="1" x14ac:dyDescent="0.25">
      <c r="A160" s="20"/>
      <c r="B160" s="20" t="s">
        <v>2371</v>
      </c>
      <c r="AI160" s="20"/>
      <c r="AK160" s="20" t="s">
        <v>2372</v>
      </c>
      <c r="BB160" s="20"/>
      <c r="BC160" s="20"/>
      <c r="BD160" s="20"/>
      <c r="BE160" s="20"/>
      <c r="BF160" s="20"/>
      <c r="BG160" s="20"/>
      <c r="BH160" s="20"/>
      <c r="BI160" s="20"/>
      <c r="BJ160" s="20"/>
      <c r="BK160" s="20"/>
      <c r="BL160" s="20"/>
      <c r="BM160" s="20"/>
      <c r="BN160" s="20"/>
      <c r="BO160" s="20"/>
      <c r="BP160" s="20"/>
      <c r="BQ160" s="20"/>
      <c r="BR160" s="20"/>
      <c r="BS160" s="20"/>
    </row>
    <row r="161" spans="1:71" ht="13.5" customHeight="1" x14ac:dyDescent="0.25">
      <c r="A161" s="20"/>
      <c r="B161" s="20" t="s">
        <v>2373</v>
      </c>
      <c r="AI161" s="20"/>
      <c r="AK161" s="20" t="s">
        <v>2374</v>
      </c>
      <c r="BB161" s="20"/>
      <c r="BC161" s="20"/>
      <c r="BD161" s="20"/>
      <c r="BE161" s="20"/>
      <c r="BF161" s="20"/>
      <c r="BG161" s="20"/>
      <c r="BH161" s="20"/>
      <c r="BI161" s="20"/>
      <c r="BJ161" s="20"/>
      <c r="BK161" s="20"/>
      <c r="BL161" s="20"/>
      <c r="BM161" s="20"/>
      <c r="BN161" s="20"/>
      <c r="BO161" s="20"/>
      <c r="BP161" s="20"/>
      <c r="BQ161" s="20"/>
      <c r="BR161" s="20"/>
      <c r="BS161" s="20"/>
    </row>
    <row r="162" spans="1:71" ht="13.5" customHeight="1" x14ac:dyDescent="0.25">
      <c r="A162" s="20"/>
      <c r="B162" s="20" t="s">
        <v>2375</v>
      </c>
      <c r="H162" s="38"/>
      <c r="I162" s="38"/>
      <c r="J162" s="38"/>
      <c r="K162" s="38"/>
      <c r="L162" s="20"/>
      <c r="M162" s="20"/>
      <c r="N162" s="20"/>
      <c r="O162" s="20"/>
      <c r="P162" s="38"/>
      <c r="Q162" s="20"/>
      <c r="R162" s="20"/>
      <c r="S162" s="20"/>
      <c r="T162" s="38"/>
      <c r="U162" s="38"/>
      <c r="V162" s="38"/>
      <c r="W162" s="38"/>
      <c r="X162" s="38"/>
      <c r="Y162" s="20"/>
      <c r="Z162" s="38"/>
      <c r="AA162" s="20"/>
      <c r="AB162" s="38"/>
      <c r="AC162" s="38"/>
      <c r="AD162" s="38"/>
      <c r="AE162" s="38"/>
      <c r="AF162" s="269"/>
      <c r="AG162" s="269"/>
      <c r="AH162" s="269"/>
      <c r="AI162" s="20"/>
      <c r="AK162" s="20" t="s">
        <v>2376</v>
      </c>
      <c r="BB162" s="20"/>
      <c r="BC162" s="20"/>
      <c r="BD162" s="20"/>
      <c r="BE162" s="20"/>
      <c r="BF162" s="20"/>
      <c r="BG162" s="20"/>
      <c r="BH162" s="20"/>
      <c r="BI162" s="20"/>
      <c r="BJ162" s="20"/>
      <c r="BK162" s="20"/>
      <c r="BL162" s="20"/>
      <c r="BM162" s="20"/>
      <c r="BN162" s="20"/>
      <c r="BO162" s="20"/>
      <c r="BP162" s="20"/>
      <c r="BQ162" s="20"/>
      <c r="BR162" s="20"/>
      <c r="BS162" s="20"/>
    </row>
    <row r="163" spans="1:71" ht="13.5" customHeight="1" x14ac:dyDescent="0.25">
      <c r="A163" s="20"/>
      <c r="B163" s="30" t="s">
        <v>2377</v>
      </c>
      <c r="H163" s="38"/>
      <c r="I163" s="38"/>
      <c r="J163" s="38"/>
      <c r="K163" s="38"/>
      <c r="L163" s="20"/>
      <c r="M163" s="20"/>
      <c r="N163" s="20"/>
      <c r="O163" s="20"/>
      <c r="P163" s="38"/>
      <c r="Q163" s="20"/>
      <c r="R163" s="20"/>
      <c r="S163" s="20"/>
      <c r="T163" s="38"/>
      <c r="U163" s="38"/>
      <c r="V163" s="38"/>
      <c r="W163" s="38"/>
      <c r="X163" s="38"/>
      <c r="Y163" s="20"/>
      <c r="Z163" s="38"/>
      <c r="AA163" s="20"/>
      <c r="AB163" s="38"/>
      <c r="AC163" s="38"/>
      <c r="AD163" s="38"/>
      <c r="AE163" s="38"/>
      <c r="AF163" s="269"/>
      <c r="AG163" s="269"/>
      <c r="AH163" s="269"/>
      <c r="AI163" s="20"/>
      <c r="AK163" s="20"/>
      <c r="BB163" s="20"/>
      <c r="BC163" s="20"/>
      <c r="BD163" s="20"/>
      <c r="BE163" s="20"/>
      <c r="BF163" s="20"/>
      <c r="BG163" s="20"/>
      <c r="BH163" s="20"/>
      <c r="BI163" s="20"/>
      <c r="BJ163" s="20"/>
      <c r="BK163" s="20"/>
      <c r="BL163" s="20"/>
      <c r="BM163" s="20"/>
      <c r="BN163" s="20"/>
      <c r="BO163" s="20"/>
      <c r="BP163" s="20"/>
      <c r="BQ163" s="20"/>
      <c r="BR163" s="20"/>
      <c r="BS163" s="20"/>
    </row>
    <row r="164" spans="1:71" ht="13.5" customHeight="1" x14ac:dyDescent="0.25">
      <c r="A164" s="20"/>
      <c r="B164" s="20" t="s">
        <v>2378</v>
      </c>
      <c r="C164" s="20"/>
      <c r="D164" s="20"/>
      <c r="E164" s="20"/>
      <c r="F164" s="20"/>
      <c r="G164" s="20"/>
      <c r="H164" s="38"/>
      <c r="I164" s="38"/>
      <c r="J164" s="38"/>
      <c r="K164" s="38"/>
      <c r="L164" s="20"/>
      <c r="M164" s="20"/>
      <c r="N164" s="20"/>
      <c r="O164" s="20"/>
      <c r="P164" s="38"/>
      <c r="Q164" s="20"/>
      <c r="R164" s="20"/>
      <c r="S164" s="20"/>
      <c r="T164" s="38"/>
      <c r="U164" s="38"/>
      <c r="V164" s="38"/>
      <c r="W164" s="38"/>
      <c r="X164" s="38"/>
      <c r="Y164" s="20"/>
      <c r="Z164" s="38"/>
      <c r="AA164" s="20"/>
      <c r="AB164" s="38"/>
      <c r="AC164" s="38"/>
      <c r="AD164" s="38"/>
      <c r="AE164" s="38"/>
      <c r="AF164" s="269"/>
      <c r="AG164" s="269"/>
      <c r="AH164" s="269"/>
      <c r="AI164" s="20"/>
      <c r="AK164" s="268" t="s">
        <v>2379</v>
      </c>
      <c r="AL164" s="112"/>
      <c r="AM164" s="112"/>
      <c r="AN164" s="112"/>
      <c r="AO164" s="112"/>
      <c r="AP164" s="112"/>
      <c r="AQ164" s="112"/>
      <c r="AR164" s="112"/>
      <c r="AS164" s="112"/>
      <c r="AT164" s="112"/>
      <c r="AU164" s="55"/>
      <c r="AV164" s="55"/>
      <c r="AW164" s="55"/>
      <c r="AX164" s="55"/>
      <c r="AY164" s="112"/>
      <c r="AZ164" s="55"/>
      <c r="BA164" s="55"/>
      <c r="BB164" s="55"/>
      <c r="BC164" s="112"/>
      <c r="BD164" s="112"/>
      <c r="BE164" s="112"/>
      <c r="BF164" s="112"/>
      <c r="BG164" s="112"/>
      <c r="BH164" s="55"/>
      <c r="BI164" s="112"/>
      <c r="BJ164" s="55"/>
      <c r="BK164" s="112"/>
      <c r="BL164" s="112"/>
      <c r="BM164" s="112"/>
      <c r="BN164" s="112"/>
      <c r="BO164" s="554" t="e">
        <f ca="1">AF173-BJ26</f>
        <v>#NAME?</v>
      </c>
      <c r="BP164" s="527"/>
      <c r="BQ164" s="526"/>
      <c r="BR164" s="20"/>
      <c r="BS164" s="20"/>
    </row>
    <row r="165" spans="1:71" ht="13.5" customHeight="1" x14ac:dyDescent="0.25">
      <c r="A165" s="20"/>
      <c r="B165" s="20" t="s">
        <v>2380</v>
      </c>
      <c r="C165" s="20"/>
      <c r="D165" s="20"/>
      <c r="E165" s="20"/>
      <c r="F165" s="20"/>
      <c r="G165" s="20"/>
      <c r="H165" s="38"/>
      <c r="I165" s="38"/>
      <c r="J165" s="38"/>
      <c r="K165" s="38"/>
      <c r="L165" s="20"/>
      <c r="M165" s="20"/>
      <c r="N165" s="20"/>
      <c r="O165" s="20"/>
      <c r="P165" s="38"/>
      <c r="Q165" s="20"/>
      <c r="R165" s="20"/>
      <c r="S165" s="20"/>
      <c r="T165" s="38"/>
      <c r="U165" s="38"/>
      <c r="V165" s="38"/>
      <c r="W165" s="38"/>
      <c r="X165" s="38"/>
      <c r="Y165" s="20"/>
      <c r="Z165" s="38"/>
      <c r="AA165" s="20"/>
      <c r="AB165" s="38"/>
      <c r="AC165" s="38"/>
      <c r="AD165" s="38"/>
      <c r="AE165" s="38"/>
      <c r="AF165" s="269"/>
      <c r="AG165" s="269"/>
      <c r="AH165" s="269"/>
      <c r="AI165" s="20"/>
      <c r="BR165" s="20"/>
      <c r="BS165" s="20"/>
    </row>
    <row r="166" spans="1:71" ht="13.5" customHeight="1" x14ac:dyDescent="0.25">
      <c r="A166" s="20"/>
      <c r="B166" s="20" t="s">
        <v>2381</v>
      </c>
      <c r="C166" s="20"/>
      <c r="D166" s="20"/>
      <c r="E166" s="20"/>
      <c r="F166" s="20"/>
      <c r="G166" s="20"/>
      <c r="H166" s="38"/>
      <c r="I166" s="38"/>
      <c r="J166" s="38"/>
      <c r="K166" s="38"/>
      <c r="L166" s="20"/>
      <c r="M166" s="20"/>
      <c r="N166" s="20"/>
      <c r="O166" s="20"/>
      <c r="P166" s="38"/>
      <c r="Q166" s="20"/>
      <c r="R166" s="20"/>
      <c r="S166" s="20"/>
      <c r="T166" s="38"/>
      <c r="U166" s="38"/>
      <c r="V166" s="38"/>
      <c r="W166" s="38"/>
      <c r="X166" s="38"/>
      <c r="Y166" s="20"/>
      <c r="Z166" s="38"/>
      <c r="AA166" s="20"/>
      <c r="AB166" s="38"/>
      <c r="AC166" s="38"/>
      <c r="AD166" s="38"/>
      <c r="AE166" s="38"/>
      <c r="AF166" s="269"/>
      <c r="AG166" s="269"/>
      <c r="AH166" s="269"/>
      <c r="AI166" s="20"/>
      <c r="BR166" s="20"/>
      <c r="BS166" s="20"/>
    </row>
    <row r="167" spans="1:71" ht="13.5" customHeight="1" x14ac:dyDescent="0.25">
      <c r="A167" s="20"/>
      <c r="B167" s="30" t="s">
        <v>2382</v>
      </c>
      <c r="C167" s="20"/>
      <c r="D167" s="20"/>
      <c r="E167" s="20"/>
      <c r="F167" s="20"/>
      <c r="G167" s="20"/>
      <c r="H167" s="38"/>
      <c r="I167" s="38"/>
      <c r="J167" s="38"/>
      <c r="K167" s="38"/>
      <c r="L167" s="20"/>
      <c r="M167" s="20"/>
      <c r="N167" s="20"/>
      <c r="O167" s="20"/>
      <c r="P167" s="38"/>
      <c r="Q167" s="20"/>
      <c r="R167" s="20"/>
      <c r="S167" s="20"/>
      <c r="T167" s="38"/>
      <c r="U167" s="38"/>
      <c r="V167" s="38"/>
      <c r="W167" s="38"/>
      <c r="X167" s="38"/>
      <c r="Y167" s="20"/>
      <c r="Z167" s="38"/>
      <c r="AA167" s="20"/>
      <c r="AB167" s="38"/>
      <c r="AC167" s="38"/>
      <c r="AD167" s="38"/>
      <c r="AE167" s="38"/>
      <c r="AF167" s="269"/>
      <c r="AG167" s="269"/>
      <c r="AH167" s="269"/>
      <c r="AI167" s="20"/>
      <c r="AK167" s="20" t="s">
        <v>2383</v>
      </c>
      <c r="BR167" s="20"/>
      <c r="BS167" s="20"/>
    </row>
    <row r="168" spans="1:71" ht="13.5" customHeight="1" x14ac:dyDescent="0.25">
      <c r="A168" s="20"/>
      <c r="B168" s="30" t="s">
        <v>2384</v>
      </c>
      <c r="C168" s="20"/>
      <c r="D168" s="20"/>
      <c r="E168" s="20"/>
      <c r="F168" s="20"/>
      <c r="G168" s="20"/>
      <c r="H168" s="38"/>
      <c r="I168" s="38"/>
      <c r="J168" s="38"/>
      <c r="K168" s="38"/>
      <c r="L168" s="20"/>
      <c r="M168" s="20"/>
      <c r="N168" s="20"/>
      <c r="O168" s="20"/>
      <c r="P168" s="38"/>
      <c r="Q168" s="20"/>
      <c r="R168" s="20"/>
      <c r="S168" s="20"/>
      <c r="T168" s="38"/>
      <c r="U168" s="38"/>
      <c r="V168" s="38"/>
      <c r="W168" s="38"/>
      <c r="X168" s="38"/>
      <c r="Y168" s="20"/>
      <c r="Z168" s="38"/>
      <c r="AA168" s="20"/>
      <c r="AB168" s="38"/>
      <c r="AC168" s="38"/>
      <c r="AD168" s="38"/>
      <c r="AE168" s="38"/>
      <c r="AF168" s="269"/>
      <c r="AG168" s="269"/>
      <c r="AH168" s="269"/>
      <c r="AI168" s="20"/>
      <c r="AK168" s="20" t="s">
        <v>2385</v>
      </c>
      <c r="BR168" s="20"/>
      <c r="BS168" s="20"/>
    </row>
    <row r="169" spans="1:71" ht="13.5" customHeight="1" x14ac:dyDescent="0.25">
      <c r="A169" s="20"/>
      <c r="B169" s="30" t="s">
        <v>2386</v>
      </c>
      <c r="H169" s="38"/>
      <c r="I169" s="38"/>
      <c r="J169" s="38"/>
      <c r="K169" s="38"/>
      <c r="L169" s="20"/>
      <c r="M169" s="20"/>
      <c r="N169" s="20"/>
      <c r="O169" s="20"/>
      <c r="P169" s="38"/>
      <c r="Q169" s="20"/>
      <c r="R169" s="20"/>
      <c r="S169" s="20"/>
      <c r="T169" s="38"/>
      <c r="U169" s="38"/>
      <c r="V169" s="38"/>
      <c r="W169" s="38"/>
      <c r="X169" s="38"/>
      <c r="Y169" s="20"/>
      <c r="Z169" s="38"/>
      <c r="AA169" s="20"/>
      <c r="AB169" s="38"/>
      <c r="AC169" s="38"/>
      <c r="AD169" s="38"/>
      <c r="AE169" s="38"/>
      <c r="AF169" s="269"/>
      <c r="AG169" s="269"/>
      <c r="AH169" s="269"/>
      <c r="AI169" s="20"/>
      <c r="AK169" s="20" t="s">
        <v>2387</v>
      </c>
      <c r="BR169" s="20"/>
      <c r="BS169" s="20"/>
    </row>
    <row r="170" spans="1:71" ht="13.5" customHeight="1" x14ac:dyDescent="0.25">
      <c r="A170" s="20"/>
      <c r="B170" s="20" t="s">
        <v>2388</v>
      </c>
      <c r="C170" s="38"/>
      <c r="D170" s="38"/>
      <c r="E170" s="38"/>
      <c r="F170" s="38"/>
      <c r="G170" s="38"/>
      <c r="H170" s="38"/>
      <c r="I170" s="38"/>
      <c r="J170" s="38"/>
      <c r="K170" s="38"/>
      <c r="L170" s="20"/>
      <c r="M170" s="20"/>
      <c r="N170" s="20"/>
      <c r="O170" s="20"/>
      <c r="P170" s="38"/>
      <c r="Q170" s="20"/>
      <c r="R170" s="20"/>
      <c r="S170" s="20"/>
      <c r="T170" s="38"/>
      <c r="U170" s="38"/>
      <c r="V170" s="38"/>
      <c r="W170" s="38"/>
      <c r="X170" s="38"/>
      <c r="Y170" s="20"/>
      <c r="Z170" s="38"/>
      <c r="AA170" s="20"/>
      <c r="AB170" s="38"/>
      <c r="AC170" s="38"/>
      <c r="AD170" s="38"/>
      <c r="AE170" s="38"/>
      <c r="AF170" s="269"/>
      <c r="AG170" s="269"/>
      <c r="AH170" s="269"/>
      <c r="AI170" s="20"/>
      <c r="AK170" s="20"/>
      <c r="BR170" s="20"/>
      <c r="BS170" s="20"/>
    </row>
    <row r="171" spans="1:71" ht="13.5" customHeight="1" x14ac:dyDescent="0.25">
      <c r="A171" s="20"/>
      <c r="B171" s="20" t="s">
        <v>2389</v>
      </c>
      <c r="C171" s="38"/>
      <c r="D171" s="38"/>
      <c r="E171" s="38"/>
      <c r="F171" s="38"/>
      <c r="G171" s="38"/>
      <c r="H171" s="38"/>
      <c r="I171" s="38"/>
      <c r="J171" s="38"/>
      <c r="K171" s="38"/>
      <c r="L171" s="20"/>
      <c r="M171" s="20"/>
      <c r="N171" s="20"/>
      <c r="O171" s="20"/>
      <c r="P171" s="38"/>
      <c r="Q171" s="20"/>
      <c r="R171" s="20"/>
      <c r="S171" s="20"/>
      <c r="T171" s="38"/>
      <c r="U171" s="38"/>
      <c r="V171" s="38"/>
      <c r="W171" s="38"/>
      <c r="X171" s="38"/>
      <c r="Y171" s="20"/>
      <c r="Z171" s="38"/>
      <c r="AA171" s="20"/>
      <c r="AB171" s="38"/>
      <c r="AC171" s="38"/>
      <c r="AD171" s="38"/>
      <c r="AE171" s="38"/>
      <c r="AF171" s="269"/>
      <c r="AG171" s="269"/>
      <c r="AH171" s="269"/>
      <c r="AI171" s="20"/>
      <c r="AK171" s="268" t="s">
        <v>2390</v>
      </c>
      <c r="AL171" s="112"/>
      <c r="AM171" s="112"/>
      <c r="AN171" s="112"/>
      <c r="AO171" s="112"/>
      <c r="AP171" s="112"/>
      <c r="AQ171" s="112"/>
      <c r="AR171" s="112"/>
      <c r="AS171" s="112"/>
      <c r="AT171" s="112"/>
      <c r="AU171" s="55"/>
      <c r="AV171" s="55"/>
      <c r="AW171" s="55"/>
      <c r="AX171" s="55"/>
      <c r="AY171" s="112"/>
      <c r="AZ171" s="55"/>
      <c r="BA171" s="55"/>
      <c r="BB171" s="55"/>
      <c r="BC171" s="112"/>
      <c r="BD171" s="112"/>
      <c r="BE171" s="112"/>
      <c r="BF171" s="112"/>
      <c r="BG171" s="112"/>
      <c r="BH171" s="55"/>
      <c r="BI171" s="112"/>
      <c r="BJ171" s="55"/>
      <c r="BK171" s="112"/>
      <c r="BL171" s="112"/>
      <c r="BM171" s="112"/>
      <c r="BN171" s="112"/>
      <c r="BO171" s="554" t="e">
        <f ca="1">BO164-BB33</f>
        <v>#NAME?</v>
      </c>
      <c r="BP171" s="527"/>
      <c r="BQ171" s="526"/>
      <c r="BR171" s="20"/>
      <c r="BS171" s="20"/>
    </row>
    <row r="172" spans="1:71" ht="13.5" customHeight="1" x14ac:dyDescent="0.25">
      <c r="A172" s="20"/>
      <c r="E172" s="38"/>
      <c r="F172" s="38"/>
      <c r="G172" s="38"/>
      <c r="H172" s="38"/>
      <c r="I172" s="38"/>
      <c r="J172" s="38"/>
      <c r="K172" s="38"/>
      <c r="L172" s="20"/>
      <c r="M172" s="20"/>
      <c r="N172" s="20"/>
      <c r="O172" s="20"/>
      <c r="P172" s="38"/>
      <c r="Q172" s="20"/>
      <c r="R172" s="20"/>
      <c r="S172" s="20"/>
      <c r="T172" s="38"/>
      <c r="U172" s="38"/>
      <c r="V172" s="38"/>
      <c r="W172" s="38"/>
      <c r="X172" s="38"/>
      <c r="Y172" s="20"/>
      <c r="Z172" s="38"/>
      <c r="AA172" s="20"/>
      <c r="AB172" s="38"/>
      <c r="AC172" s="38"/>
      <c r="AD172" s="38"/>
      <c r="AE172" s="38"/>
      <c r="AF172" s="269"/>
      <c r="AG172" s="269"/>
      <c r="AH172" s="269"/>
      <c r="AI172" s="20"/>
      <c r="AK172" s="20"/>
      <c r="BR172" s="20"/>
      <c r="BS172" s="20"/>
    </row>
    <row r="173" spans="1:71" ht="13.5" customHeight="1" x14ac:dyDescent="0.25">
      <c r="A173" s="20"/>
      <c r="B173" s="268" t="s">
        <v>2391</v>
      </c>
      <c r="C173" s="112"/>
      <c r="D173" s="112"/>
      <c r="E173" s="112"/>
      <c r="F173" s="112"/>
      <c r="G173" s="112"/>
      <c r="H173" s="112"/>
      <c r="I173" s="112"/>
      <c r="J173" s="112"/>
      <c r="K173" s="112"/>
      <c r="L173" s="55"/>
      <c r="M173" s="55"/>
      <c r="N173" s="55"/>
      <c r="O173" s="55"/>
      <c r="P173" s="112"/>
      <c r="Q173" s="55"/>
      <c r="R173" s="55"/>
      <c r="S173" s="55"/>
      <c r="T173" s="112"/>
      <c r="U173" s="112"/>
      <c r="V173" s="112"/>
      <c r="W173" s="112"/>
      <c r="X173" s="112"/>
      <c r="Y173" s="55"/>
      <c r="Z173" s="112"/>
      <c r="AA173" s="55"/>
      <c r="AB173" s="112"/>
      <c r="AC173" s="112"/>
      <c r="AD173" s="112"/>
      <c r="AE173" s="112"/>
      <c r="AF173" s="554" t="e">
        <f ca="1">BO8-BO7+AV6-AV9-AV8-AV7+BJ27</f>
        <v>#NAME?</v>
      </c>
      <c r="AG173" s="527"/>
      <c r="AH173" s="526"/>
      <c r="AI173" s="20"/>
      <c r="AK173" s="20"/>
      <c r="BR173" s="20"/>
      <c r="BS173" s="20"/>
    </row>
    <row r="174" spans="1:71" ht="13.5" customHeight="1" x14ac:dyDescent="0.25">
      <c r="A174" s="20"/>
      <c r="B174" s="268" t="s">
        <v>2392</v>
      </c>
      <c r="C174" s="112"/>
      <c r="D174" s="112"/>
      <c r="E174" s="112"/>
      <c r="F174" s="112"/>
      <c r="G174" s="112"/>
      <c r="H174" s="112"/>
      <c r="I174" s="112"/>
      <c r="J174" s="112"/>
      <c r="K174" s="112"/>
      <c r="L174" s="55"/>
      <c r="M174" s="55"/>
      <c r="N174" s="55"/>
      <c r="O174" s="55"/>
      <c r="P174" s="112"/>
      <c r="Q174" s="55"/>
      <c r="R174" s="55"/>
      <c r="S174" s="55"/>
      <c r="T174" s="112"/>
      <c r="U174" s="112"/>
      <c r="V174" s="112"/>
      <c r="W174" s="112"/>
      <c r="X174" s="112"/>
      <c r="Y174" s="55"/>
      <c r="Z174" s="112"/>
      <c r="AA174" s="55"/>
      <c r="AB174" s="112"/>
      <c r="AC174" s="112"/>
      <c r="AD174" s="112"/>
      <c r="AE174" s="112"/>
      <c r="AF174" s="820">
        <f ca="1">IF(ISERR(AF173/BJ26),0,AF173/BJ26)</f>
        <v>0</v>
      </c>
      <c r="AG174" s="527"/>
      <c r="AH174" s="526"/>
      <c r="AI174" s="20"/>
      <c r="AK174" s="492" t="s">
        <v>2393</v>
      </c>
      <c r="BR174" s="20"/>
      <c r="BS174" s="20"/>
    </row>
    <row r="175" spans="1:71" ht="13.5" customHeight="1" x14ac:dyDescent="0.25">
      <c r="A175" s="20"/>
      <c r="AI175" s="20"/>
      <c r="AK175" s="20"/>
      <c r="BR175" s="20"/>
      <c r="BS175" s="20"/>
    </row>
    <row r="176" spans="1:71" ht="13.5" customHeight="1" x14ac:dyDescent="0.25">
      <c r="A176" s="20"/>
      <c r="AI176" s="20"/>
      <c r="AK176" s="20" t="s">
        <v>2394</v>
      </c>
      <c r="BR176" s="20"/>
      <c r="BS176" s="20"/>
    </row>
    <row r="177" spans="1:69" ht="13.5" customHeight="1" x14ac:dyDescent="0.25">
      <c r="B177" s="143" t="s">
        <v>2395</v>
      </c>
      <c r="AI177" s="20"/>
      <c r="AK177" s="20" t="s">
        <v>2396</v>
      </c>
    </row>
    <row r="178" spans="1:69" ht="13.5" customHeight="1" x14ac:dyDescent="0.25">
      <c r="B178" s="143" t="s">
        <v>2397</v>
      </c>
      <c r="AI178" s="20"/>
      <c r="AK178" s="20"/>
      <c r="AL178" s="30" t="s">
        <v>2398</v>
      </c>
    </row>
    <row r="179" spans="1:69" ht="13.5" customHeight="1" x14ac:dyDescent="0.25">
      <c r="B179" s="20" t="s">
        <v>2399</v>
      </c>
      <c r="AI179" s="20"/>
      <c r="AK179" s="20"/>
      <c r="AL179" s="30" t="s">
        <v>2400</v>
      </c>
    </row>
    <row r="180" spans="1:69" ht="13.5" customHeight="1" x14ac:dyDescent="0.25">
      <c r="B180" s="30" t="s">
        <v>2401</v>
      </c>
      <c r="AI180" s="20"/>
      <c r="AK180" s="20"/>
      <c r="AL180" s="30" t="s">
        <v>2402</v>
      </c>
    </row>
    <row r="181" spans="1:69" ht="13.5" customHeight="1" x14ac:dyDescent="0.25">
      <c r="AI181" s="20"/>
    </row>
    <row r="182" spans="1:69" ht="13.5" customHeight="1" x14ac:dyDescent="0.25">
      <c r="B182" s="268" t="s">
        <v>2403</v>
      </c>
      <c r="C182" s="112"/>
      <c r="D182" s="112"/>
      <c r="E182" s="112"/>
      <c r="F182" s="112"/>
      <c r="G182" s="112"/>
      <c r="H182" s="112"/>
      <c r="I182" s="112"/>
      <c r="J182" s="112"/>
      <c r="K182" s="112"/>
      <c r="L182" s="55"/>
      <c r="M182" s="55"/>
      <c r="N182" s="55"/>
      <c r="O182" s="55"/>
      <c r="P182" s="112"/>
      <c r="Q182" s="55"/>
      <c r="R182" s="55"/>
      <c r="S182" s="55"/>
      <c r="T182" s="112"/>
      <c r="U182" s="112"/>
      <c r="V182" s="112"/>
      <c r="W182" s="112"/>
      <c r="X182" s="112"/>
      <c r="Y182" s="55"/>
      <c r="Z182" s="112"/>
      <c r="AA182" s="55"/>
      <c r="AB182" s="112"/>
      <c r="AC182" s="112"/>
      <c r="AD182" s="112"/>
      <c r="AE182" s="112"/>
      <c r="AF182" s="820">
        <f ca="1">IF(ISERR(AF173/(BJ26+BB33)),0,AF173/(BJ26+BB33))</f>
        <v>0</v>
      </c>
      <c r="AG182" s="527"/>
      <c r="AH182" s="526"/>
      <c r="AI182" s="20"/>
      <c r="AK182" s="30" t="s">
        <v>2404</v>
      </c>
    </row>
    <row r="183" spans="1:69" ht="13.5" customHeight="1" x14ac:dyDescent="0.25">
      <c r="AI183" s="20"/>
      <c r="AL183" s="20"/>
      <c r="AM183" s="20"/>
      <c r="AN183" s="20"/>
      <c r="AO183" s="20"/>
      <c r="AP183" s="20"/>
      <c r="AQ183" s="20"/>
      <c r="AR183" s="20"/>
      <c r="AS183" s="20"/>
      <c r="AT183" s="20"/>
      <c r="AU183" s="20"/>
      <c r="AV183" s="20"/>
      <c r="AW183" s="20"/>
      <c r="AX183" s="20"/>
      <c r="AY183" s="20"/>
      <c r="AZ183" s="20"/>
      <c r="BA183" s="20"/>
      <c r="BB183" s="20"/>
      <c r="BC183" s="20"/>
      <c r="BD183" s="20"/>
      <c r="BE183" s="20"/>
      <c r="BF183" s="20"/>
      <c r="BG183" s="20"/>
      <c r="BH183" s="20"/>
      <c r="BI183" s="20"/>
      <c r="BJ183" s="20"/>
      <c r="BK183" s="20"/>
      <c r="BL183" s="20"/>
      <c r="BM183" s="20"/>
      <c r="BN183" s="20"/>
      <c r="BO183" s="20"/>
      <c r="BP183" s="20"/>
      <c r="BQ183" s="20"/>
    </row>
    <row r="184" spans="1:69" ht="13.5" customHeight="1" x14ac:dyDescent="0.25">
      <c r="AK184" s="20" t="s">
        <v>2405</v>
      </c>
    </row>
    <row r="185" spans="1:69" ht="13.5" customHeight="1" x14ac:dyDescent="0.25">
      <c r="B185" s="30" t="s">
        <v>2406</v>
      </c>
      <c r="AI185" s="20"/>
      <c r="AJ185" s="20"/>
      <c r="AK185" s="20" t="s">
        <v>2407</v>
      </c>
      <c r="AQ185" s="20"/>
      <c r="AR185" s="20"/>
      <c r="AS185" s="20"/>
      <c r="AT185" s="20"/>
      <c r="AU185" s="20"/>
      <c r="AV185" s="20"/>
      <c r="AW185" s="20"/>
      <c r="AX185" s="20"/>
      <c r="AY185" s="20"/>
      <c r="AZ185" s="20"/>
      <c r="BA185" s="20"/>
      <c r="BB185" s="20"/>
      <c r="BC185" s="20"/>
      <c r="BD185" s="20"/>
      <c r="BE185" s="20"/>
      <c r="BF185" s="20"/>
      <c r="BG185" s="20"/>
      <c r="BH185" s="20"/>
      <c r="BI185" s="20"/>
      <c r="BJ185" s="20"/>
      <c r="BK185" s="20"/>
      <c r="BL185" s="20"/>
      <c r="BM185" s="20"/>
      <c r="BN185" s="20"/>
      <c r="BO185" s="20"/>
      <c r="BP185" s="20"/>
      <c r="BQ185" s="20"/>
    </row>
    <row r="186" spans="1:69" ht="13.5" customHeight="1" x14ac:dyDescent="0.25">
      <c r="B186" s="20"/>
      <c r="AI186" s="20"/>
      <c r="AJ186" s="20"/>
      <c r="AK186" s="30" t="s">
        <v>2408</v>
      </c>
      <c r="AL186" s="20"/>
      <c r="AM186" s="20"/>
      <c r="AN186" s="20"/>
      <c r="AO186" s="20"/>
      <c r="AP186" s="20"/>
      <c r="AQ186" s="20"/>
      <c r="AR186" s="20"/>
      <c r="AS186" s="20"/>
      <c r="AT186" s="20"/>
      <c r="AU186" s="20"/>
      <c r="AV186" s="20"/>
      <c r="AW186" s="20"/>
      <c r="AX186" s="20"/>
      <c r="AY186" s="20"/>
      <c r="AZ186" s="20"/>
      <c r="BA186" s="20"/>
      <c r="BB186" s="20"/>
      <c r="BC186" s="20"/>
      <c r="BD186" s="20"/>
      <c r="BE186" s="20"/>
      <c r="BF186" s="20"/>
      <c r="BG186" s="20"/>
      <c r="BH186" s="20"/>
      <c r="BI186" s="20"/>
      <c r="BJ186" s="20"/>
      <c r="BK186" s="20"/>
      <c r="BL186" s="20"/>
      <c r="BM186" s="20"/>
      <c r="BN186" s="20"/>
      <c r="BO186" s="20"/>
      <c r="BP186" s="20"/>
      <c r="BQ186" s="20"/>
    </row>
    <row r="187" spans="1:69" ht="13.5" customHeight="1" x14ac:dyDescent="0.25">
      <c r="AI187" s="20"/>
      <c r="AJ187" s="20"/>
      <c r="AK187" s="20" t="s">
        <v>2409</v>
      </c>
      <c r="AL187" s="20"/>
      <c r="AM187" s="20"/>
      <c r="AN187" s="20"/>
      <c r="AO187" s="20"/>
      <c r="AP187" s="20"/>
    </row>
    <row r="188" spans="1:69" ht="13.5" customHeight="1" x14ac:dyDescent="0.25">
      <c r="A188" s="20"/>
      <c r="AI188" s="20"/>
      <c r="AJ188" s="20"/>
      <c r="AK188" s="20" t="s">
        <v>2410</v>
      </c>
      <c r="AL188" s="20"/>
      <c r="AM188" s="20"/>
      <c r="AN188" s="20"/>
      <c r="AO188" s="20"/>
      <c r="AP188" s="20"/>
      <c r="AQ188" s="20"/>
      <c r="AR188" s="20"/>
      <c r="AS188" s="20"/>
      <c r="AT188" s="20"/>
      <c r="AU188" s="20"/>
      <c r="AV188" s="20"/>
      <c r="AW188" s="20"/>
      <c r="AX188" s="20"/>
      <c r="AY188" s="20"/>
      <c r="AZ188" s="20"/>
      <c r="BA188" s="20"/>
      <c r="BB188" s="20"/>
      <c r="BC188" s="20"/>
      <c r="BD188" s="20"/>
      <c r="BE188" s="20"/>
      <c r="BF188" s="20"/>
      <c r="BG188" s="20"/>
      <c r="BH188" s="20"/>
      <c r="BI188" s="20"/>
      <c r="BJ188" s="20"/>
      <c r="BK188" s="20"/>
      <c r="BL188" s="20"/>
      <c r="BM188" s="20"/>
      <c r="BN188" s="20"/>
      <c r="BO188" s="20"/>
      <c r="BP188" s="20"/>
      <c r="BQ188" s="20"/>
    </row>
    <row r="189" spans="1:69" ht="13.5" customHeight="1" x14ac:dyDescent="0.25">
      <c r="A189" s="20"/>
      <c r="AI189" s="20"/>
      <c r="AQ189" s="20"/>
      <c r="AR189" s="20"/>
      <c r="AS189" s="20"/>
      <c r="AT189" s="20"/>
      <c r="AU189" s="20"/>
      <c r="AV189" s="20"/>
      <c r="AW189" s="20"/>
      <c r="AX189" s="20"/>
      <c r="AY189" s="20"/>
      <c r="AZ189" s="20"/>
      <c r="BA189" s="20"/>
      <c r="BB189" s="20"/>
      <c r="BC189" s="20"/>
      <c r="BD189" s="20"/>
      <c r="BE189" s="20"/>
      <c r="BF189" s="20"/>
      <c r="BG189" s="20"/>
      <c r="BH189" s="20"/>
      <c r="BI189" s="20"/>
      <c r="BJ189" s="20"/>
      <c r="BK189" s="20"/>
      <c r="BL189" s="20"/>
      <c r="BM189" s="20"/>
      <c r="BN189" s="20"/>
      <c r="BO189" s="20"/>
      <c r="BP189" s="20"/>
      <c r="BQ189" s="20"/>
    </row>
    <row r="190" spans="1:69" ht="13.5" customHeight="1" x14ac:dyDescent="0.25">
      <c r="A190" s="20"/>
      <c r="AI190" s="20"/>
      <c r="AJ190" s="20"/>
      <c r="AK190" s="268" t="s">
        <v>2411</v>
      </c>
      <c r="AL190" s="112"/>
      <c r="AM190" s="112"/>
      <c r="AN190" s="112"/>
      <c r="AO190" s="112"/>
      <c r="AP190" s="112"/>
      <c r="AQ190" s="112"/>
      <c r="AR190" s="112"/>
      <c r="AS190" s="112"/>
      <c r="AT190" s="112"/>
      <c r="AU190" s="55"/>
      <c r="AV190" s="55"/>
      <c r="AW190" s="55"/>
      <c r="AX190" s="55"/>
      <c r="AY190" s="112"/>
      <c r="AZ190" s="55"/>
      <c r="BA190" s="55"/>
      <c r="BB190" s="55"/>
      <c r="BC190" s="112"/>
      <c r="BD190" s="112"/>
      <c r="BE190" s="112"/>
      <c r="BF190" s="112"/>
      <c r="BG190" s="112"/>
      <c r="BH190" s="55"/>
      <c r="BI190" s="112"/>
      <c r="BJ190" s="55"/>
      <c r="BK190" s="112"/>
      <c r="BL190" s="112"/>
      <c r="BM190" s="112"/>
      <c r="BN190" s="112"/>
      <c r="BO190" s="815">
        <f ca="1">IF(ISERR((BO10-BO97+BO7)/BO9),0,(BO10-BO97+BO7)/BO9)</f>
        <v>0</v>
      </c>
      <c r="BP190" s="527"/>
      <c r="BQ190" s="526"/>
    </row>
    <row r="191" spans="1:69" ht="13.5" customHeight="1" x14ac:dyDescent="0.25">
      <c r="A191" s="20"/>
      <c r="AI191" s="20"/>
      <c r="AJ191" s="20"/>
    </row>
    <row r="192" spans="1:69" ht="13.5" customHeight="1" x14ac:dyDescent="0.25">
      <c r="AI192" s="20"/>
      <c r="AJ192" s="20"/>
    </row>
    <row r="193" spans="1:71" ht="13.5" customHeight="1" x14ac:dyDescent="0.25">
      <c r="A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BR193" s="20"/>
      <c r="BS193" s="20"/>
    </row>
    <row r="194" spans="1:71" ht="13.5" customHeight="1" x14ac:dyDescent="0.25">
      <c r="A194" s="20"/>
      <c r="AI194" s="20"/>
      <c r="AJ194" s="20"/>
      <c r="AL194" s="20"/>
      <c r="AM194" s="20"/>
      <c r="AN194" s="20"/>
      <c r="AO194" s="20"/>
      <c r="AP194" s="20"/>
      <c r="AQ194" s="20"/>
      <c r="AR194" s="20"/>
      <c r="AS194" s="20"/>
      <c r="AT194" s="20"/>
      <c r="AU194" s="20"/>
      <c r="AV194" s="20"/>
      <c r="AW194" s="20"/>
      <c r="AX194" s="20"/>
      <c r="AY194" s="20"/>
      <c r="AZ194" s="20"/>
      <c r="BA194" s="20"/>
      <c r="BB194" s="20"/>
      <c r="BC194" s="20"/>
      <c r="BD194" s="20"/>
      <c r="BE194" s="20"/>
      <c r="BF194" s="20"/>
      <c r="BG194" s="20"/>
      <c r="BH194" s="20"/>
      <c r="BI194" s="20"/>
      <c r="BJ194" s="20"/>
      <c r="BK194" s="20"/>
      <c r="BL194" s="20"/>
      <c r="BM194" s="20"/>
      <c r="BN194" s="20"/>
      <c r="BO194" s="20"/>
      <c r="BP194" s="20"/>
      <c r="BQ194" s="20"/>
      <c r="BR194" s="20"/>
      <c r="BS194" s="20"/>
    </row>
    <row r="196" spans="1:71" ht="13.5" customHeight="1" x14ac:dyDescent="0.25">
      <c r="A196" s="20"/>
      <c r="B196" s="48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c r="AC196" s="32"/>
      <c r="AD196" s="32"/>
      <c r="AE196" s="32"/>
      <c r="AF196" s="32"/>
      <c r="AG196" s="32"/>
      <c r="AH196" s="32"/>
      <c r="AI196" s="20"/>
      <c r="AK196" s="481"/>
      <c r="AL196" s="32"/>
      <c r="AM196" s="32"/>
      <c r="AN196" s="32"/>
      <c r="AO196" s="32"/>
      <c r="AP196" s="32"/>
      <c r="AQ196" s="32"/>
      <c r="AR196" s="44"/>
      <c r="AS196" s="44"/>
      <c r="AT196" s="44"/>
      <c r="AU196" s="32"/>
      <c r="AV196" s="32"/>
      <c r="AW196" s="32"/>
      <c r="AX196" s="32"/>
      <c r="AY196" s="32"/>
      <c r="AZ196" s="32"/>
      <c r="BA196" s="32"/>
      <c r="BB196" s="32"/>
      <c r="BC196" s="32"/>
      <c r="BD196" s="32"/>
      <c r="BE196" s="32"/>
      <c r="BF196" s="32"/>
      <c r="BG196" s="32"/>
      <c r="BH196" s="32"/>
      <c r="BI196" s="32"/>
      <c r="BJ196" s="44"/>
      <c r="BK196" s="44"/>
      <c r="BL196" s="44"/>
      <c r="BM196" s="32"/>
      <c r="BN196" s="32"/>
      <c r="BO196" s="32"/>
      <c r="BP196" s="32"/>
      <c r="BQ196" s="32"/>
      <c r="BR196" s="32"/>
      <c r="BS196" s="20"/>
    </row>
    <row r="198" spans="1:71" ht="13.5" customHeight="1" x14ac:dyDescent="0.25">
      <c r="B198" s="30" t="s">
        <v>2412</v>
      </c>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c r="AA198" s="20"/>
      <c r="AB198" s="20"/>
      <c r="AC198" s="20"/>
      <c r="AD198" s="20"/>
      <c r="AE198" s="20"/>
      <c r="AF198" s="20"/>
      <c r="AG198" s="20"/>
      <c r="AH198" s="20"/>
      <c r="AK198" s="483" t="s">
        <v>2413</v>
      </c>
    </row>
    <row r="199" spans="1:71" ht="13.5" customHeight="1" x14ac:dyDescent="0.25">
      <c r="B199" s="20" t="s">
        <v>2414</v>
      </c>
      <c r="AH199" s="20"/>
      <c r="AI199" s="20"/>
    </row>
    <row r="200" spans="1:71" ht="13.5" customHeight="1" x14ac:dyDescent="0.25">
      <c r="B200" s="30" t="s">
        <v>2415</v>
      </c>
      <c r="AH200" s="20"/>
      <c r="AI200" s="20"/>
      <c r="AK200" s="143" t="s">
        <v>2416</v>
      </c>
      <c r="AL200" s="143"/>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row>
    <row r="201" spans="1:71" ht="13.5" customHeight="1" x14ac:dyDescent="0.25">
      <c r="B201" s="30" t="s">
        <v>2417</v>
      </c>
      <c r="AH201" s="20"/>
      <c r="AI201" s="20"/>
      <c r="AK201" s="143" t="s">
        <v>2418</v>
      </c>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143"/>
      <c r="BN201" s="143"/>
      <c r="BO201" s="143"/>
      <c r="BP201" s="143"/>
      <c r="BQ201" s="143"/>
    </row>
    <row r="202" spans="1:71" ht="13.5" customHeight="1" x14ac:dyDescent="0.25">
      <c r="B202" s="30" t="s">
        <v>2419</v>
      </c>
      <c r="AH202" s="20"/>
      <c r="AI202" s="20"/>
      <c r="AK202" s="143" t="s">
        <v>2420</v>
      </c>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c r="BO202" s="143"/>
      <c r="BP202" s="143"/>
      <c r="BQ202" s="143"/>
    </row>
    <row r="203" spans="1:71" ht="13.5" customHeight="1" x14ac:dyDescent="0.25">
      <c r="B203" s="20" t="s">
        <v>2421</v>
      </c>
      <c r="L203" s="20"/>
      <c r="M203" s="20"/>
      <c r="N203" s="20"/>
      <c r="O203" s="20"/>
      <c r="P203" s="20"/>
      <c r="Q203" s="20"/>
      <c r="R203" s="20"/>
      <c r="S203" s="20"/>
      <c r="T203" s="20"/>
      <c r="U203" s="20"/>
      <c r="V203" s="20"/>
      <c r="W203" s="20"/>
      <c r="X203" s="20"/>
      <c r="Y203" s="20"/>
      <c r="Z203" s="20"/>
      <c r="AA203" s="20"/>
      <c r="AB203" s="20"/>
      <c r="AC203" s="20"/>
      <c r="AD203" s="20"/>
      <c r="AE203" s="20"/>
      <c r="AF203" s="20"/>
      <c r="AG203" s="20"/>
      <c r="AH203" s="20"/>
      <c r="AI203" s="20"/>
      <c r="AJ203" s="20"/>
      <c r="AK203" s="143" t="s">
        <v>2422</v>
      </c>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43"/>
      <c r="BO203" s="143"/>
      <c r="BP203" s="143"/>
      <c r="BQ203" s="143"/>
      <c r="BR203" s="20"/>
    </row>
    <row r="204" spans="1:71" ht="13.5" customHeight="1" x14ac:dyDescent="0.25">
      <c r="B204" s="30" t="s">
        <v>2423</v>
      </c>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c r="AA204" s="20"/>
      <c r="AB204" s="20"/>
      <c r="AC204" s="20"/>
      <c r="AD204" s="20"/>
      <c r="AE204" s="20"/>
      <c r="AF204" s="20"/>
      <c r="AG204" s="20"/>
      <c r="AH204" s="20"/>
      <c r="AI204" s="20"/>
      <c r="AK204" s="143" t="s">
        <v>2424</v>
      </c>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c r="BO204" s="143"/>
      <c r="BP204" s="143"/>
      <c r="BQ204" s="143"/>
    </row>
    <row r="205" spans="1:71" ht="13.5" customHeight="1" x14ac:dyDescent="0.25">
      <c r="B205" s="30" t="s">
        <v>2425</v>
      </c>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c r="AA205" s="20"/>
      <c r="AB205" s="20"/>
      <c r="AC205" s="20"/>
      <c r="AD205" s="20"/>
      <c r="AE205" s="20"/>
      <c r="AF205" s="20"/>
      <c r="AG205" s="20"/>
      <c r="AH205" s="20"/>
      <c r="AI205" s="20"/>
      <c r="AK205" s="143" t="s">
        <v>2426</v>
      </c>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row>
    <row r="206" spans="1:71" ht="13.5" customHeight="1" x14ac:dyDescent="0.25">
      <c r="C206" s="20"/>
      <c r="D206" s="20"/>
      <c r="E206" s="20"/>
      <c r="F206" s="20"/>
      <c r="G206" s="20"/>
      <c r="H206" s="20"/>
      <c r="I206" s="20"/>
      <c r="J206" s="20"/>
      <c r="K206" s="20"/>
      <c r="AI206" s="20"/>
      <c r="AK206" s="143" t="s">
        <v>2427</v>
      </c>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row>
    <row r="207" spans="1:71" ht="13.5" customHeight="1" x14ac:dyDescent="0.25">
      <c r="B207" s="268" t="s">
        <v>2428</v>
      </c>
      <c r="C207" s="112"/>
      <c r="D207" s="112"/>
      <c r="E207" s="112"/>
      <c r="F207" s="112"/>
      <c r="G207" s="112"/>
      <c r="H207" s="112"/>
      <c r="I207" s="112"/>
      <c r="J207" s="112"/>
      <c r="K207" s="112"/>
      <c r="L207" s="55"/>
      <c r="M207" s="55"/>
      <c r="N207" s="55"/>
      <c r="O207" s="55"/>
      <c r="P207" s="112"/>
      <c r="Q207" s="55"/>
      <c r="R207" s="55"/>
      <c r="S207" s="55"/>
      <c r="T207" s="112"/>
      <c r="U207" s="112"/>
      <c r="V207" s="112"/>
      <c r="W207" s="112"/>
      <c r="X207" s="112"/>
      <c r="Y207" s="55"/>
      <c r="Z207" s="112"/>
      <c r="AA207" s="55"/>
      <c r="AB207" s="112"/>
      <c r="AC207" s="112"/>
      <c r="AD207" s="112"/>
      <c r="AE207" s="112"/>
      <c r="AF207" s="815">
        <f ca="1">IF(ISERR(-BO7/BO9),0,-BO7/BO9)</f>
        <v>0</v>
      </c>
      <c r="AG207" s="527"/>
      <c r="AH207" s="526"/>
      <c r="AI207" s="20"/>
      <c r="AK207" s="143" t="s">
        <v>2429</v>
      </c>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row>
    <row r="208" spans="1:71" ht="13.5" customHeight="1" x14ac:dyDescent="0.25">
      <c r="A208" s="20"/>
      <c r="AI208" s="20"/>
      <c r="AK208" s="143" t="s">
        <v>2430</v>
      </c>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row>
    <row r="209" spans="1:69" ht="13.5" customHeight="1" x14ac:dyDescent="0.25">
      <c r="A209" s="20"/>
      <c r="AI209" s="20"/>
      <c r="AK209" s="143" t="s">
        <v>2431</v>
      </c>
      <c r="AL209" s="143"/>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143"/>
      <c r="BH209" s="143"/>
      <c r="BI209" s="143"/>
      <c r="BJ209" s="143"/>
      <c r="BK209" s="143"/>
      <c r="BL209" s="143"/>
      <c r="BM209" s="143"/>
      <c r="BN209" s="143"/>
      <c r="BO209" s="143"/>
      <c r="BP209" s="143"/>
      <c r="BQ209" s="143"/>
    </row>
    <row r="210" spans="1:69" ht="13.5" customHeight="1" x14ac:dyDescent="0.25">
      <c r="B210" s="30" t="s">
        <v>2432</v>
      </c>
      <c r="AI210" s="20"/>
      <c r="AK210" s="143" t="s">
        <v>2433</v>
      </c>
      <c r="AL210" s="143"/>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143"/>
      <c r="BH210" s="143"/>
      <c r="BI210" s="143"/>
      <c r="BJ210" s="143"/>
      <c r="BK210" s="143"/>
      <c r="BL210" s="143"/>
      <c r="BM210" s="143"/>
      <c r="BN210" s="143"/>
      <c r="BO210" s="143"/>
      <c r="BP210" s="143"/>
      <c r="BQ210" s="143"/>
    </row>
    <row r="211" spans="1:69" ht="13.5" customHeight="1" x14ac:dyDescent="0.25">
      <c r="B211" s="30" t="s">
        <v>2434</v>
      </c>
      <c r="AI211" s="20"/>
      <c r="AK211" s="143" t="s">
        <v>2435</v>
      </c>
      <c r="AL211" s="143"/>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143"/>
      <c r="BH211" s="143"/>
      <c r="BI211" s="143"/>
      <c r="BJ211" s="143"/>
      <c r="BK211" s="143"/>
      <c r="BL211" s="143"/>
      <c r="BM211" s="143"/>
      <c r="BN211" s="143"/>
      <c r="BO211" s="143"/>
      <c r="BP211" s="143"/>
      <c r="BQ211" s="143"/>
    </row>
    <row r="212" spans="1:69" ht="13.5" customHeight="1" x14ac:dyDescent="0.25">
      <c r="B212" s="30" t="s">
        <v>2436</v>
      </c>
      <c r="AH212" s="20"/>
      <c r="AI212" s="20"/>
      <c r="AK212" s="493" t="s">
        <v>2437</v>
      </c>
      <c r="AL212" s="143"/>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143"/>
      <c r="BH212" s="143"/>
      <c r="BI212" s="143"/>
      <c r="BJ212" s="143"/>
      <c r="BK212" s="143"/>
      <c r="BL212" s="143"/>
      <c r="BM212" s="143"/>
      <c r="BN212" s="143"/>
      <c r="BO212" s="143"/>
      <c r="BP212" s="143"/>
      <c r="BQ212" s="143"/>
    </row>
    <row r="213" spans="1:69" ht="13.5" customHeight="1" x14ac:dyDescent="0.25">
      <c r="B213" s="20" t="s">
        <v>2438</v>
      </c>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c r="AA213" s="20"/>
      <c r="AB213" s="20"/>
      <c r="AC213" s="20"/>
      <c r="AD213" s="20"/>
      <c r="AE213" s="20"/>
      <c r="AF213" s="20"/>
      <c r="AG213" s="20"/>
      <c r="AH213" s="20"/>
      <c r="AI213" s="20"/>
      <c r="AK213" s="143" t="s">
        <v>2439</v>
      </c>
      <c r="AL213" s="143"/>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143"/>
      <c r="BH213" s="143"/>
      <c r="BI213" s="143"/>
      <c r="BJ213" s="143"/>
      <c r="BK213" s="143"/>
      <c r="BL213" s="143"/>
      <c r="BM213" s="143"/>
      <c r="BN213" s="143"/>
      <c r="BO213" s="143"/>
      <c r="BP213" s="143"/>
      <c r="BQ213" s="143"/>
    </row>
    <row r="214" spans="1:69" ht="13.5" customHeight="1" x14ac:dyDescent="0.25">
      <c r="B214" s="20" t="s">
        <v>2440</v>
      </c>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c r="AA214" s="20"/>
      <c r="AB214" s="20"/>
      <c r="AC214" s="20"/>
      <c r="AD214" s="20"/>
      <c r="AE214" s="20"/>
      <c r="AF214" s="20"/>
      <c r="AG214" s="20"/>
      <c r="AH214" s="20"/>
      <c r="AI214" s="20"/>
      <c r="AK214" s="143" t="s">
        <v>2441</v>
      </c>
      <c r="AL214" s="143"/>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143"/>
      <c r="BH214" s="143"/>
      <c r="BI214" s="143"/>
      <c r="BJ214" s="143"/>
      <c r="BK214" s="143"/>
      <c r="BL214" s="143"/>
      <c r="BM214" s="143"/>
      <c r="BN214" s="143"/>
      <c r="BO214" s="143"/>
      <c r="BP214" s="143"/>
      <c r="BQ214" s="143"/>
    </row>
    <row r="215" spans="1:69" ht="13.5" customHeight="1" x14ac:dyDescent="0.25">
      <c r="B215" s="20" t="s">
        <v>2442</v>
      </c>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c r="AA215" s="20"/>
      <c r="AB215" s="20"/>
      <c r="AC215" s="20"/>
      <c r="AD215" s="20"/>
      <c r="AE215" s="20"/>
      <c r="AF215" s="20"/>
      <c r="AG215" s="20"/>
      <c r="AH215" s="20"/>
      <c r="AI215" s="20"/>
      <c r="AK215" s="143" t="s">
        <v>2443</v>
      </c>
      <c r="AL215" s="143"/>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143"/>
      <c r="BN215" s="143"/>
      <c r="BO215" s="143"/>
      <c r="BP215" s="143"/>
      <c r="BQ215" s="143"/>
    </row>
    <row r="216" spans="1:69" ht="13.5" customHeight="1" x14ac:dyDescent="0.25">
      <c r="B216" s="20" t="s">
        <v>2444</v>
      </c>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c r="AA216" s="20"/>
      <c r="AB216" s="20"/>
      <c r="AC216" s="20"/>
      <c r="AD216" s="20"/>
      <c r="AE216" s="20"/>
      <c r="AF216" s="20"/>
      <c r="AG216" s="20"/>
      <c r="AH216" s="20"/>
      <c r="AI216" s="20"/>
      <c r="AK216" s="143"/>
      <c r="AL216" s="143"/>
      <c r="AM216" s="143"/>
      <c r="AN216" s="143"/>
      <c r="AO216" s="143"/>
      <c r="AP216" s="143"/>
      <c r="AQ216" s="143"/>
      <c r="AR216" s="143"/>
      <c r="AS216" s="143"/>
      <c r="AT216" s="143"/>
      <c r="AU216" s="143"/>
      <c r="AV216" s="143"/>
      <c r="AW216" s="143"/>
      <c r="AX216" s="143"/>
      <c r="AY216" s="143"/>
      <c r="AZ216" s="143"/>
      <c r="BA216" s="143"/>
      <c r="BB216" s="143"/>
      <c r="BC216" s="143"/>
      <c r="BD216" s="143"/>
      <c r="BE216" s="143"/>
      <c r="BF216" s="143"/>
      <c r="BG216" s="143"/>
      <c r="BH216" s="143"/>
      <c r="BI216" s="143"/>
      <c r="BJ216" s="143"/>
      <c r="BK216" s="143"/>
      <c r="BL216" s="143"/>
      <c r="BM216" s="143"/>
      <c r="BN216" s="143"/>
      <c r="BO216" s="178"/>
      <c r="BP216" s="178"/>
      <c r="BQ216" s="178"/>
    </row>
    <row r="217" spans="1:69" ht="13.5" customHeight="1" x14ac:dyDescent="0.25">
      <c r="AI217" s="20"/>
      <c r="AK217" s="268" t="s">
        <v>2445</v>
      </c>
      <c r="AL217" s="216"/>
      <c r="AM217" s="216"/>
      <c r="AN217" s="216"/>
      <c r="AO217" s="216"/>
      <c r="AP217" s="216"/>
      <c r="AQ217" s="216"/>
      <c r="AR217" s="216"/>
      <c r="AS217" s="216"/>
      <c r="AT217" s="216"/>
      <c r="AU217" s="216"/>
      <c r="AV217" s="216"/>
      <c r="AW217" s="216"/>
      <c r="AX217" s="216"/>
      <c r="AY217" s="216"/>
      <c r="AZ217" s="216"/>
      <c r="BA217" s="216"/>
      <c r="BB217" s="216"/>
      <c r="BC217" s="216"/>
      <c r="BD217" s="216"/>
      <c r="BE217" s="216"/>
      <c r="BF217" s="216"/>
      <c r="BG217" s="216"/>
      <c r="BH217" s="216"/>
      <c r="BI217" s="216"/>
      <c r="BJ217" s="216"/>
      <c r="BK217" s="216"/>
      <c r="BL217" s="216"/>
      <c r="BM217" s="216"/>
      <c r="BN217" s="486"/>
      <c r="BO217" s="816">
        <f>'4'!BO38-'4'!BO75</f>
        <v>0</v>
      </c>
      <c r="BP217" s="527"/>
      <c r="BQ217" s="526"/>
    </row>
    <row r="218" spans="1:69" ht="13.5" customHeight="1" x14ac:dyDescent="0.25">
      <c r="B218" s="268" t="s">
        <v>2446</v>
      </c>
      <c r="C218" s="112"/>
      <c r="D218" s="112"/>
      <c r="E218" s="112"/>
      <c r="F218" s="112"/>
      <c r="G218" s="112"/>
      <c r="H218" s="112"/>
      <c r="I218" s="112"/>
      <c r="J218" s="112"/>
      <c r="K218" s="112"/>
      <c r="L218" s="55"/>
      <c r="M218" s="55"/>
      <c r="N218" s="55"/>
      <c r="O218" s="55"/>
      <c r="P218" s="112"/>
      <c r="Q218" s="55"/>
      <c r="R218" s="55"/>
      <c r="S218" s="55"/>
      <c r="T218" s="112"/>
      <c r="U218" s="112"/>
      <c r="V218" s="112"/>
      <c r="W218" s="112"/>
      <c r="X218" s="112"/>
      <c r="Y218" s="55"/>
      <c r="Z218" s="112"/>
      <c r="AA218" s="55"/>
      <c r="AB218" s="112"/>
      <c r="AC218" s="112"/>
      <c r="AD218" s="112"/>
      <c r="AE218" s="112"/>
      <c r="AF218" s="815">
        <f ca="1">IF(ISERR(BO97/BO9),0,BO97/BO9)</f>
        <v>0</v>
      </c>
      <c r="AG218" s="527"/>
      <c r="AH218" s="526"/>
      <c r="AI218" s="20"/>
      <c r="AK218" s="160" t="s">
        <v>2447</v>
      </c>
      <c r="AL218" s="175"/>
      <c r="AM218" s="175"/>
      <c r="AN218" s="175"/>
      <c r="AO218" s="175"/>
      <c r="AP218" s="175"/>
      <c r="AQ218" s="175"/>
      <c r="AR218" s="175"/>
      <c r="AS218" s="175"/>
      <c r="AT218" s="175"/>
      <c r="AU218" s="175"/>
      <c r="AV218" s="175"/>
      <c r="AW218" s="175"/>
      <c r="AX218" s="175"/>
      <c r="AY218" s="175"/>
      <c r="AZ218" s="175"/>
      <c r="BA218" s="175"/>
      <c r="BB218" s="175"/>
      <c r="BC218" s="175"/>
      <c r="BD218" s="175"/>
      <c r="BE218" s="175"/>
      <c r="BF218" s="175"/>
      <c r="BG218" s="175"/>
      <c r="BH218" s="175"/>
      <c r="BI218" s="175"/>
      <c r="BJ218" s="175"/>
      <c r="BK218" s="175"/>
      <c r="BL218" s="175"/>
      <c r="BM218" s="175"/>
      <c r="BN218" s="200"/>
      <c r="BO218" s="817" t="e">
        <f>'4'!AF90-'4'!AF97+'4'!AF102-'4'!AF108-'4'!AF83</f>
        <v>#VALUE!</v>
      </c>
      <c r="BP218" s="503"/>
      <c r="BQ218" s="524"/>
    </row>
    <row r="219" spans="1:69" ht="13.5" customHeight="1" x14ac:dyDescent="0.25">
      <c r="AI219" s="20"/>
      <c r="AK219" s="160" t="s">
        <v>2448</v>
      </c>
      <c r="AL219" s="175"/>
      <c r="AM219" s="175"/>
      <c r="AN219" s="175"/>
      <c r="AO219" s="175"/>
      <c r="AP219" s="175"/>
      <c r="AQ219" s="175"/>
      <c r="AR219" s="175"/>
      <c r="AS219" s="175"/>
      <c r="AT219" s="175"/>
      <c r="AU219" s="175"/>
      <c r="AV219" s="175"/>
      <c r="AW219" s="175"/>
      <c r="AX219" s="175"/>
      <c r="AY219" s="175"/>
      <c r="AZ219" s="175"/>
      <c r="BA219" s="175"/>
      <c r="BB219" s="175"/>
      <c r="BC219" s="175"/>
      <c r="BD219" s="175"/>
      <c r="BE219" s="175"/>
      <c r="BF219" s="175"/>
      <c r="BG219" s="175"/>
      <c r="BH219" s="175"/>
      <c r="BI219" s="175"/>
      <c r="BJ219" s="175"/>
      <c r="BK219" s="175"/>
      <c r="BL219" s="175"/>
      <c r="BM219" s="175"/>
      <c r="BN219" s="200"/>
      <c r="BO219" s="817" t="e">
        <f>'4'!AF113+'4'!AF114+'4'!AF105-'4'!AF102+'8'!AF487-'4'!AF115-'4'!AF116-'4'!AF111+'4'!AF108</f>
        <v>#VALUE!</v>
      </c>
      <c r="BP219" s="503"/>
      <c r="BQ219" s="524"/>
    </row>
    <row r="220" spans="1:69" ht="13.5" customHeight="1" x14ac:dyDescent="0.25">
      <c r="AI220" s="20"/>
      <c r="AK220" s="143"/>
      <c r="AL220" s="143"/>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143"/>
      <c r="BH220" s="143"/>
      <c r="BI220" s="143"/>
      <c r="BJ220" s="143"/>
      <c r="BK220" s="143"/>
      <c r="BL220" s="143"/>
      <c r="BM220" s="143"/>
      <c r="BN220" s="143"/>
      <c r="BO220" s="143"/>
      <c r="BP220" s="143"/>
      <c r="BQ220" s="143"/>
    </row>
    <row r="221" spans="1:69" ht="13.5" customHeight="1" x14ac:dyDescent="0.25">
      <c r="B221" s="30" t="s">
        <v>2449</v>
      </c>
      <c r="AI221" s="20"/>
      <c r="AK221" s="143"/>
      <c r="AL221" s="143"/>
      <c r="AM221" s="143"/>
      <c r="AN221" s="143"/>
      <c r="AO221" s="143"/>
      <c r="AP221" s="143"/>
      <c r="AQ221" s="143"/>
      <c r="AR221" s="143"/>
      <c r="AS221" s="143"/>
      <c r="AT221" s="143"/>
      <c r="AU221" s="143"/>
      <c r="AV221" s="143"/>
      <c r="AW221" s="143"/>
      <c r="AX221" s="143"/>
      <c r="AY221" s="143"/>
      <c r="AZ221" s="143"/>
      <c r="BA221" s="143"/>
      <c r="BB221" s="143"/>
      <c r="BC221" s="143"/>
      <c r="BD221" s="143"/>
      <c r="BE221" s="143"/>
      <c r="BF221" s="143"/>
      <c r="BG221" s="143"/>
      <c r="BH221" s="143"/>
      <c r="BI221" s="143"/>
      <c r="BJ221" s="143"/>
      <c r="BK221" s="143"/>
      <c r="BL221" s="143"/>
      <c r="BM221" s="143"/>
      <c r="BN221" s="143"/>
      <c r="BO221" s="143"/>
      <c r="BP221" s="143"/>
      <c r="BQ221" s="143"/>
    </row>
    <row r="222" spans="1:69" ht="13.5" customHeight="1" x14ac:dyDescent="0.25">
      <c r="A222" s="20"/>
      <c r="B222" s="20" t="s">
        <v>2450</v>
      </c>
      <c r="AI222" s="20"/>
      <c r="AK222" s="17" t="s">
        <v>2451</v>
      </c>
      <c r="AL222" s="143"/>
      <c r="AM222" s="143"/>
      <c r="AN222" s="143"/>
      <c r="AO222" s="143"/>
      <c r="AP222" s="143"/>
      <c r="AQ222" s="143"/>
      <c r="AR222" s="143"/>
      <c r="AS222" s="143"/>
      <c r="AT222" s="143"/>
      <c r="AU222" s="143"/>
      <c r="AV222" s="143"/>
      <c r="AW222" s="143"/>
      <c r="AX222" s="143"/>
      <c r="AY222" s="143"/>
      <c r="AZ222" s="143"/>
      <c r="BA222" s="143"/>
      <c r="BB222" s="143"/>
      <c r="BC222" s="143"/>
      <c r="BD222" s="143"/>
      <c r="BE222" s="143"/>
      <c r="BF222" s="143"/>
      <c r="BG222" s="143"/>
      <c r="BH222" s="143"/>
      <c r="BI222" s="143"/>
      <c r="BJ222" s="143"/>
      <c r="BK222" s="143"/>
      <c r="BL222" s="143"/>
      <c r="BM222" s="143"/>
      <c r="BN222" s="143"/>
      <c r="BO222" s="143"/>
      <c r="BP222" s="143"/>
      <c r="BQ222" s="143"/>
    </row>
    <row r="223" spans="1:69" ht="13.5" customHeight="1" x14ac:dyDescent="0.25">
      <c r="B223" s="30" t="s">
        <v>2452</v>
      </c>
      <c r="AI223" s="20"/>
      <c r="AK223" s="143"/>
      <c r="AL223" s="143"/>
      <c r="AM223" s="143"/>
      <c r="AN223" s="143"/>
      <c r="AO223" s="143"/>
      <c r="AP223" s="143"/>
      <c r="AQ223" s="143"/>
      <c r="AR223" s="143"/>
      <c r="AS223" s="143"/>
      <c r="AT223" s="143"/>
      <c r="AU223" s="143"/>
      <c r="AV223" s="143"/>
      <c r="AW223" s="143"/>
      <c r="AX223" s="143"/>
      <c r="AY223" s="143"/>
      <c r="AZ223" s="143"/>
      <c r="BA223" s="143"/>
      <c r="BB223" s="143"/>
      <c r="BC223" s="143"/>
      <c r="BD223" s="143"/>
      <c r="BE223" s="143"/>
      <c r="BF223" s="143"/>
      <c r="BG223" s="143"/>
      <c r="BH223" s="143"/>
      <c r="BI223" s="143"/>
      <c r="BJ223" s="143"/>
      <c r="BK223" s="143"/>
      <c r="BL223" s="143"/>
      <c r="BM223" s="143"/>
      <c r="BN223" s="143"/>
      <c r="BO223" s="143"/>
      <c r="BP223" s="143"/>
      <c r="BQ223" s="143"/>
    </row>
    <row r="224" spans="1:69" ht="13.5" customHeight="1" x14ac:dyDescent="0.25">
      <c r="B224" s="20" t="s">
        <v>2453</v>
      </c>
      <c r="AI224" s="20"/>
      <c r="AK224" s="143" t="s">
        <v>2454</v>
      </c>
      <c r="AL224" s="143"/>
      <c r="AM224" s="143"/>
      <c r="AN224" s="143"/>
      <c r="AO224" s="143"/>
      <c r="AP224" s="143"/>
      <c r="AQ224" s="143"/>
      <c r="AR224" s="143"/>
      <c r="AS224" s="143"/>
      <c r="AT224" s="143"/>
      <c r="AU224" s="143"/>
      <c r="AV224" s="143"/>
      <c r="AW224" s="143"/>
      <c r="AX224" s="143"/>
      <c r="AY224" s="143"/>
      <c r="AZ224" s="143"/>
      <c r="BA224" s="143"/>
      <c r="BB224" s="143"/>
      <c r="BC224" s="143"/>
      <c r="BD224" s="143"/>
      <c r="BE224" s="143"/>
      <c r="BF224" s="143"/>
      <c r="BG224" s="143"/>
      <c r="BH224" s="143"/>
      <c r="BI224" s="143"/>
      <c r="BJ224" s="143"/>
      <c r="BK224" s="143"/>
      <c r="BL224" s="143"/>
      <c r="BM224" s="143"/>
      <c r="BN224" s="143"/>
      <c r="BO224" s="143"/>
      <c r="BP224" s="143"/>
      <c r="BQ224" s="143"/>
    </row>
    <row r="225" spans="1:71" ht="13.5" customHeight="1" x14ac:dyDescent="0.25">
      <c r="B225" s="30" t="s">
        <v>2455</v>
      </c>
      <c r="AI225" s="20"/>
      <c r="AK225" s="143" t="s">
        <v>2456</v>
      </c>
      <c r="AL225" s="143"/>
      <c r="AM225" s="143"/>
      <c r="AN225" s="143"/>
      <c r="AO225" s="143"/>
      <c r="AP225" s="143"/>
      <c r="AQ225" s="143"/>
      <c r="AR225" s="143"/>
      <c r="AS225" s="143"/>
      <c r="AT225" s="143"/>
      <c r="AU225" s="143"/>
      <c r="AV225" s="143"/>
      <c r="AW225" s="143"/>
      <c r="AX225" s="143"/>
      <c r="AY225" s="143"/>
      <c r="AZ225" s="143"/>
      <c r="BA225" s="143"/>
      <c r="BB225" s="143"/>
      <c r="BC225" s="143"/>
      <c r="BD225" s="143"/>
      <c r="BE225" s="143"/>
      <c r="BF225" s="143"/>
      <c r="BG225" s="143"/>
      <c r="BH225" s="143"/>
      <c r="BI225" s="143"/>
      <c r="BJ225" s="143"/>
      <c r="BK225" s="143"/>
      <c r="BL225" s="143"/>
      <c r="BM225" s="143"/>
      <c r="BN225" s="143"/>
      <c r="BO225" s="143"/>
      <c r="BP225" s="143"/>
      <c r="BQ225" s="143"/>
    </row>
    <row r="226" spans="1:71" ht="13.5" customHeight="1" x14ac:dyDescent="0.25">
      <c r="B226" s="30" t="s">
        <v>2457</v>
      </c>
      <c r="AI226" s="20"/>
      <c r="AK226" s="143" t="s">
        <v>2458</v>
      </c>
      <c r="AL226" s="143"/>
      <c r="AM226" s="143"/>
      <c r="AN226" s="143"/>
      <c r="AO226" s="143"/>
      <c r="AP226" s="143"/>
      <c r="AQ226" s="143"/>
      <c r="AR226" s="143"/>
      <c r="AS226" s="143"/>
      <c r="AT226" s="143"/>
      <c r="AU226" s="143"/>
      <c r="AV226" s="143"/>
      <c r="AW226" s="143"/>
      <c r="AX226" s="143"/>
      <c r="AY226" s="143"/>
      <c r="AZ226" s="143"/>
      <c r="BA226" s="143"/>
      <c r="BB226" s="143"/>
      <c r="BC226" s="143"/>
      <c r="BD226" s="143"/>
      <c r="BE226" s="143"/>
      <c r="BF226" s="143"/>
      <c r="BG226" s="143"/>
      <c r="BH226" s="143"/>
      <c r="BI226" s="143"/>
      <c r="BJ226" s="143"/>
      <c r="BK226" s="143"/>
      <c r="BL226" s="143"/>
      <c r="BM226" s="143"/>
      <c r="BN226" s="143"/>
      <c r="BO226" s="143"/>
      <c r="BP226" s="143"/>
      <c r="BQ226" s="143"/>
    </row>
    <row r="227" spans="1:71" ht="13.5" customHeight="1" x14ac:dyDescent="0.25">
      <c r="B227" s="30" t="s">
        <v>2459</v>
      </c>
      <c r="AI227" s="20"/>
      <c r="AK227" s="143"/>
      <c r="AL227" s="143"/>
      <c r="AM227" s="143"/>
      <c r="AN227" s="143"/>
      <c r="AO227" s="143"/>
      <c r="AP227" s="143"/>
      <c r="AQ227" s="143"/>
      <c r="AR227" s="143"/>
      <c r="AS227" s="143"/>
      <c r="AT227" s="143"/>
      <c r="AU227" s="143"/>
      <c r="AV227" s="143"/>
      <c r="AW227" s="143"/>
      <c r="AX227" s="143"/>
      <c r="AY227" s="143"/>
      <c r="AZ227" s="143"/>
      <c r="BA227" s="143"/>
      <c r="BB227" s="143"/>
      <c r="BC227" s="143"/>
      <c r="BD227" s="143"/>
      <c r="BE227" s="143"/>
      <c r="BF227" s="143"/>
      <c r="BG227" s="143"/>
      <c r="BH227" s="143"/>
      <c r="BI227" s="143"/>
      <c r="BJ227" s="143"/>
      <c r="BK227" s="143"/>
      <c r="BL227" s="143"/>
      <c r="BM227" s="143"/>
      <c r="BN227" s="143"/>
      <c r="BO227" s="143"/>
      <c r="BP227" s="143"/>
      <c r="BQ227" s="143"/>
    </row>
    <row r="228" spans="1:71" ht="13.5" customHeight="1" x14ac:dyDescent="0.25">
      <c r="B228" s="20"/>
      <c r="AI228" s="20"/>
      <c r="AK228" s="143" t="s">
        <v>2460</v>
      </c>
      <c r="AL228" s="143"/>
      <c r="AM228" s="143"/>
      <c r="AN228" s="143"/>
      <c r="AO228" s="143"/>
      <c r="AP228" s="143"/>
      <c r="AQ228" s="143"/>
      <c r="AR228" s="143"/>
      <c r="AS228" s="143"/>
      <c r="AT228" s="143"/>
      <c r="AU228" s="143"/>
      <c r="AV228" s="143"/>
      <c r="AW228" s="143"/>
      <c r="AX228" s="143"/>
      <c r="AY228" s="143"/>
      <c r="AZ228" s="143"/>
      <c r="BA228" s="143"/>
      <c r="BB228" s="143"/>
      <c r="BC228" s="143"/>
      <c r="BD228" s="143"/>
      <c r="BE228" s="143"/>
      <c r="BF228" s="143"/>
      <c r="BG228" s="143"/>
      <c r="BH228" s="143"/>
      <c r="BI228" s="143"/>
      <c r="BJ228" s="143"/>
      <c r="BK228" s="143"/>
      <c r="BL228" s="143"/>
      <c r="BM228" s="143"/>
      <c r="BN228" s="143"/>
      <c r="BO228" s="143"/>
      <c r="BP228" s="143"/>
      <c r="BQ228" s="143"/>
    </row>
    <row r="229" spans="1:71" ht="13.5" customHeight="1" x14ac:dyDescent="0.25">
      <c r="B229" s="268" t="s">
        <v>2461</v>
      </c>
      <c r="C229" s="112"/>
      <c r="D229" s="112"/>
      <c r="E229" s="112"/>
      <c r="F229" s="112"/>
      <c r="G229" s="112"/>
      <c r="H229" s="112"/>
      <c r="I229" s="112"/>
      <c r="J229" s="112"/>
      <c r="K229" s="112"/>
      <c r="L229" s="55"/>
      <c r="M229" s="55"/>
      <c r="N229" s="55"/>
      <c r="O229" s="55"/>
      <c r="P229" s="112"/>
      <c r="Q229" s="55"/>
      <c r="R229" s="55"/>
      <c r="S229" s="55"/>
      <c r="T229" s="112"/>
      <c r="U229" s="112"/>
      <c r="V229" s="112"/>
      <c r="W229" s="112"/>
      <c r="X229" s="112"/>
      <c r="Y229" s="55"/>
      <c r="Z229" s="112"/>
      <c r="AA229" s="55"/>
      <c r="AB229" s="112"/>
      <c r="AC229" s="112"/>
      <c r="AD229" s="112"/>
      <c r="AE229" s="112"/>
      <c r="AF229" s="815">
        <f ca="1">IF(ISERR(BO8/BO9),0,BO8/BO9)</f>
        <v>0</v>
      </c>
      <c r="AG229" s="527"/>
      <c r="AH229" s="526"/>
      <c r="AI229" s="20"/>
      <c r="AK229" s="143" t="s">
        <v>2462</v>
      </c>
      <c r="AL229" s="143"/>
      <c r="AM229" s="143"/>
      <c r="AN229" s="143"/>
      <c r="AO229" s="143"/>
      <c r="AP229" s="143"/>
      <c r="AQ229" s="143"/>
      <c r="AR229" s="143"/>
      <c r="AS229" s="143"/>
      <c r="AT229" s="143"/>
      <c r="AU229" s="143"/>
      <c r="AV229" s="143"/>
      <c r="AW229" s="143"/>
      <c r="AX229" s="143"/>
      <c r="AY229" s="143"/>
      <c r="AZ229" s="143"/>
      <c r="BA229" s="143"/>
      <c r="BB229" s="143"/>
      <c r="BC229" s="143"/>
      <c r="BD229" s="143"/>
      <c r="BE229" s="143"/>
      <c r="BF229" s="143"/>
      <c r="BG229" s="143"/>
      <c r="BH229" s="143"/>
      <c r="BI229" s="143"/>
      <c r="BJ229" s="143"/>
      <c r="BK229" s="143"/>
      <c r="BL229" s="143"/>
      <c r="BM229" s="143"/>
      <c r="BN229" s="143"/>
      <c r="BO229" s="143"/>
      <c r="BP229" s="143"/>
      <c r="BQ229" s="143"/>
    </row>
    <row r="230" spans="1:71" ht="13.5" customHeight="1" x14ac:dyDescent="0.25">
      <c r="AI230" s="20"/>
      <c r="AK230" s="143" t="s">
        <v>2463</v>
      </c>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143"/>
      <c r="BH230" s="143"/>
      <c r="BI230" s="143"/>
      <c r="BJ230" s="143"/>
      <c r="BK230" s="143"/>
      <c r="BL230" s="143"/>
      <c r="BM230" s="143"/>
      <c r="BN230" s="143"/>
      <c r="BO230" s="143"/>
      <c r="BP230" s="143"/>
      <c r="BQ230" s="143"/>
    </row>
    <row r="231" spans="1:71" ht="13.5" customHeight="1" x14ac:dyDescent="0.25">
      <c r="B231" s="30" t="s">
        <v>2464</v>
      </c>
      <c r="AI231" s="20"/>
      <c r="AK231" s="143" t="s">
        <v>2465</v>
      </c>
      <c r="AL231" s="143"/>
      <c r="AM231" s="143"/>
      <c r="AN231" s="143"/>
      <c r="AO231" s="143"/>
      <c r="AP231" s="143"/>
      <c r="AQ231" s="143"/>
      <c r="AR231" s="143"/>
      <c r="AS231" s="143"/>
      <c r="AT231" s="143"/>
      <c r="AU231" s="143"/>
      <c r="AV231" s="143"/>
      <c r="AW231" s="143"/>
      <c r="AX231" s="143"/>
      <c r="AY231" s="143"/>
      <c r="AZ231" s="143"/>
      <c r="BA231" s="143"/>
      <c r="BB231" s="143"/>
      <c r="BC231" s="143"/>
      <c r="BD231" s="143"/>
      <c r="BE231" s="143"/>
      <c r="BF231" s="143"/>
      <c r="BG231" s="143"/>
      <c r="BH231" s="143"/>
      <c r="BI231" s="143"/>
      <c r="BJ231" s="143"/>
      <c r="BK231" s="143"/>
      <c r="BL231" s="143"/>
      <c r="BM231" s="143"/>
      <c r="BN231" s="143"/>
      <c r="BO231" s="143"/>
      <c r="BP231" s="143"/>
      <c r="BQ231" s="143"/>
    </row>
    <row r="232" spans="1:71" ht="13.5" customHeight="1" x14ac:dyDescent="0.25">
      <c r="B232" s="20" t="s">
        <v>2466</v>
      </c>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c r="AA232" s="20"/>
      <c r="AB232" s="20"/>
      <c r="AC232" s="20"/>
      <c r="AD232" s="20"/>
      <c r="AE232" s="20"/>
      <c r="AF232" s="20"/>
      <c r="AG232" s="20"/>
      <c r="AH232" s="20"/>
      <c r="AI232" s="20"/>
    </row>
    <row r="233" spans="1:71" ht="13.5" customHeight="1" x14ac:dyDescent="0.25">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c r="AA233" s="20"/>
      <c r="AB233" s="20"/>
      <c r="AC233" s="20"/>
      <c r="AD233" s="20"/>
      <c r="AE233" s="20"/>
      <c r="AF233" s="20"/>
      <c r="AG233" s="20"/>
      <c r="AH233" s="20"/>
      <c r="AI233" s="20"/>
      <c r="AK233" s="143"/>
      <c r="AL233" s="143"/>
      <c r="AM233" s="143"/>
      <c r="AN233" s="143"/>
      <c r="AO233" s="143"/>
      <c r="AP233" s="143"/>
      <c r="AQ233" s="143"/>
      <c r="AR233" s="143"/>
      <c r="AS233" s="143"/>
      <c r="AT233" s="143"/>
      <c r="AU233" s="143"/>
      <c r="AV233" s="143"/>
      <c r="AW233" s="143"/>
      <c r="AX233" s="143"/>
      <c r="AY233" s="143"/>
      <c r="AZ233" s="143"/>
      <c r="BA233" s="143"/>
      <c r="BB233" s="143"/>
      <c r="BC233" s="143"/>
      <c r="BD233" s="143"/>
      <c r="BE233" s="143"/>
      <c r="BF233" s="143"/>
      <c r="BG233" s="143"/>
      <c r="BH233" s="143"/>
      <c r="BI233" s="143"/>
      <c r="BJ233" s="143"/>
      <c r="BK233" s="143"/>
      <c r="BL233" s="143"/>
      <c r="BM233" s="143"/>
      <c r="BN233" s="143"/>
      <c r="BO233" s="143"/>
      <c r="BP233" s="143"/>
      <c r="BQ233" s="143"/>
    </row>
    <row r="234" spans="1:71" ht="13.5" customHeight="1" x14ac:dyDescent="0.25">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c r="AA234" s="20"/>
      <c r="AB234" s="20"/>
      <c r="AC234" s="20"/>
      <c r="AD234" s="20"/>
      <c r="AE234" s="20"/>
      <c r="AF234" s="20"/>
      <c r="AG234" s="20"/>
      <c r="AH234" s="20"/>
      <c r="AI234" s="20"/>
      <c r="AK234" s="143"/>
      <c r="AL234" s="143"/>
      <c r="AM234" s="143"/>
      <c r="AN234" s="143"/>
      <c r="AO234" s="143"/>
      <c r="AP234" s="143"/>
      <c r="AQ234" s="143"/>
      <c r="AR234" s="143"/>
      <c r="AS234" s="143"/>
      <c r="AT234" s="143"/>
      <c r="AU234" s="143"/>
      <c r="AV234" s="143"/>
      <c r="AW234" s="143"/>
      <c r="AX234" s="143"/>
      <c r="AY234" s="143"/>
      <c r="AZ234" s="143"/>
      <c r="BA234" s="143"/>
      <c r="BB234" s="143"/>
      <c r="BC234" s="143"/>
      <c r="BD234" s="143"/>
      <c r="BE234" s="143"/>
      <c r="BF234" s="143"/>
      <c r="BG234" s="143"/>
      <c r="BH234" s="143"/>
      <c r="BI234" s="143"/>
      <c r="BJ234" s="143"/>
      <c r="BK234" s="143"/>
      <c r="BL234" s="143"/>
      <c r="BM234" s="143"/>
      <c r="BN234" s="143"/>
      <c r="BO234" s="143"/>
      <c r="BP234" s="143"/>
      <c r="BQ234" s="143"/>
    </row>
    <row r="235" spans="1:71" ht="13.5" customHeight="1" x14ac:dyDescent="0.25">
      <c r="A235" s="20"/>
      <c r="B235" s="48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20"/>
      <c r="AK235" s="482" t="s">
        <v>2467</v>
      </c>
      <c r="AL235" s="32"/>
      <c r="AM235" s="32"/>
      <c r="AN235" s="32"/>
      <c r="AO235" s="32"/>
      <c r="AP235" s="32"/>
      <c r="AQ235" s="32"/>
      <c r="AR235" s="44"/>
      <c r="AS235" s="44"/>
      <c r="AT235" s="44"/>
      <c r="AU235" s="32"/>
      <c r="AV235" s="32"/>
      <c r="AW235" s="32"/>
      <c r="AX235" s="32"/>
      <c r="AY235" s="32"/>
      <c r="AZ235" s="32"/>
      <c r="BA235" s="32"/>
      <c r="BB235" s="32"/>
      <c r="BC235" s="32"/>
      <c r="BD235" s="32"/>
      <c r="BE235" s="32"/>
      <c r="BF235" s="32"/>
      <c r="BG235" s="32"/>
      <c r="BH235" s="32"/>
      <c r="BI235" s="32"/>
      <c r="BJ235" s="44"/>
      <c r="BK235" s="44"/>
      <c r="BL235" s="44"/>
      <c r="BM235" s="32"/>
      <c r="BN235" s="32"/>
      <c r="BO235" s="32"/>
      <c r="BP235" s="32"/>
      <c r="BQ235" s="32"/>
      <c r="BR235" s="32"/>
      <c r="BS235" s="20"/>
    </row>
    <row r="236" spans="1:71" ht="13.5" customHeight="1" x14ac:dyDescent="0.25">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c r="AA236" s="20"/>
      <c r="AB236" s="20"/>
      <c r="AC236" s="20"/>
      <c r="AD236" s="20"/>
      <c r="AE236" s="20"/>
      <c r="AF236" s="20"/>
      <c r="AG236" s="20"/>
      <c r="AH236" s="20"/>
      <c r="AI236" s="20"/>
      <c r="AR236" s="136"/>
      <c r="AS236" s="136"/>
      <c r="AT236" s="136"/>
      <c r="BJ236" s="136"/>
      <c r="BK236" s="136"/>
      <c r="BL236" s="136"/>
    </row>
    <row r="237" spans="1:71" ht="13.5" customHeight="1" x14ac:dyDescent="0.25">
      <c r="B237" s="494" t="s">
        <v>2468</v>
      </c>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c r="AA237" s="20"/>
      <c r="AB237" s="20"/>
      <c r="AC237" s="20"/>
      <c r="AD237" s="20"/>
      <c r="AE237" s="20"/>
      <c r="AF237" s="20"/>
      <c r="AG237" s="20"/>
      <c r="AH237" s="20"/>
      <c r="AI237" s="20"/>
    </row>
    <row r="238" spans="1:71" ht="13.5" customHeight="1" x14ac:dyDescent="0.25">
      <c r="C238" s="20"/>
      <c r="D238" s="20" t="s">
        <v>2469</v>
      </c>
      <c r="E238" s="20"/>
      <c r="F238" s="20"/>
      <c r="G238" s="20"/>
      <c r="H238" s="20"/>
      <c r="I238" s="20"/>
      <c r="J238" s="20"/>
      <c r="K238" s="20"/>
      <c r="L238" s="20"/>
      <c r="M238" s="20"/>
      <c r="N238" s="20"/>
      <c r="O238" s="20"/>
      <c r="P238" s="20"/>
      <c r="Q238" s="20"/>
      <c r="R238" s="20"/>
      <c r="S238" s="20"/>
      <c r="T238" s="20"/>
      <c r="U238" s="20"/>
      <c r="V238" s="20"/>
      <c r="W238" s="20"/>
      <c r="X238" s="20"/>
      <c r="Y238" s="20"/>
      <c r="Z238" s="20"/>
      <c r="AA238" s="20"/>
      <c r="AB238" s="20"/>
      <c r="AC238" s="20"/>
      <c r="AD238" s="20"/>
      <c r="AE238" s="20"/>
      <c r="AF238" s="20"/>
      <c r="AG238" s="20"/>
      <c r="AH238" s="20"/>
      <c r="AI238" s="20"/>
      <c r="AU238" s="30" t="s">
        <v>2470</v>
      </c>
      <c r="AW238" s="201"/>
      <c r="AY238" s="143"/>
      <c r="AZ238" s="201" t="s">
        <v>2471</v>
      </c>
      <c r="BJ238" s="136"/>
      <c r="BK238" s="136"/>
      <c r="BL238" s="136"/>
      <c r="BM238" s="30" t="s">
        <v>2470</v>
      </c>
      <c r="BO238" s="201"/>
      <c r="BP238" s="143"/>
      <c r="BR238" s="201" t="s">
        <v>2471</v>
      </c>
    </row>
    <row r="239" spans="1:71" ht="13.5" customHeight="1" x14ac:dyDescent="0.25">
      <c r="C239" s="20"/>
      <c r="D239" s="20" t="s">
        <v>2472</v>
      </c>
      <c r="E239" s="20"/>
      <c r="F239" s="20"/>
      <c r="G239" s="20"/>
      <c r="H239" s="20"/>
      <c r="I239" s="20"/>
      <c r="J239" s="20"/>
      <c r="K239" s="20"/>
      <c r="L239" s="20"/>
      <c r="M239" s="20"/>
      <c r="N239" s="20"/>
      <c r="O239" s="20"/>
      <c r="P239" s="20"/>
      <c r="Q239" s="20"/>
      <c r="R239" s="20"/>
      <c r="S239" s="20"/>
      <c r="T239" s="20"/>
      <c r="U239" s="20"/>
      <c r="V239" s="20"/>
      <c r="W239" s="20"/>
      <c r="X239" s="20"/>
      <c r="Y239" s="20"/>
      <c r="Z239" s="20"/>
      <c r="AA239" s="20"/>
      <c r="AB239" s="20"/>
      <c r="AC239" s="20"/>
      <c r="AD239" s="20"/>
      <c r="AE239" s="20"/>
      <c r="AF239" s="20"/>
      <c r="AG239" s="20"/>
      <c r="AH239" s="20"/>
      <c r="AI239" s="20"/>
      <c r="AK239" s="143"/>
      <c r="AP239" s="143"/>
      <c r="AQ239" s="143"/>
      <c r="AR239" s="20"/>
      <c r="AS239" s="136"/>
      <c r="AT239" s="136"/>
    </row>
    <row r="240" spans="1:71" ht="13.5" customHeight="1" x14ac:dyDescent="0.25">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c r="AA240" s="20"/>
      <c r="AB240" s="20"/>
      <c r="AC240" s="20"/>
      <c r="AD240" s="20"/>
      <c r="AE240" s="20"/>
      <c r="AF240" s="20"/>
      <c r="AG240" s="20"/>
      <c r="AH240" s="20"/>
      <c r="AI240" s="20"/>
    </row>
    <row r="241" spans="2:70" ht="13.5" customHeight="1" x14ac:dyDescent="0.25">
      <c r="B241" s="20" t="s">
        <v>2473</v>
      </c>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c r="AA241" s="20"/>
      <c r="AB241" s="20"/>
      <c r="AC241" s="20"/>
      <c r="AD241" s="20"/>
      <c r="AE241" s="20"/>
      <c r="AF241" s="20"/>
      <c r="AG241" s="20"/>
      <c r="AH241" s="20"/>
      <c r="AI241" s="20"/>
    </row>
    <row r="242" spans="2:70" ht="13.5" customHeight="1" x14ac:dyDescent="0.25">
      <c r="C242" s="495" t="s">
        <v>2474</v>
      </c>
      <c r="D242" s="20" t="s">
        <v>2475</v>
      </c>
      <c r="E242" s="20"/>
      <c r="F242" s="20"/>
      <c r="G242" s="20"/>
      <c r="H242" s="20"/>
      <c r="I242" s="20"/>
      <c r="J242" s="20"/>
      <c r="K242" s="20"/>
      <c r="L242" s="20"/>
      <c r="M242" s="20"/>
      <c r="N242" s="20"/>
      <c r="O242" s="20"/>
      <c r="P242" s="20"/>
      <c r="Q242" s="20"/>
      <c r="R242" s="20"/>
      <c r="S242" s="20"/>
      <c r="T242" s="20"/>
      <c r="U242" s="20"/>
      <c r="V242" s="20"/>
      <c r="W242" s="20"/>
      <c r="X242" s="20"/>
      <c r="Y242" s="20"/>
      <c r="Z242" s="20"/>
      <c r="AA242" s="20"/>
      <c r="AB242" s="20"/>
      <c r="AC242" s="20"/>
      <c r="AD242" s="20"/>
      <c r="AE242" s="20"/>
      <c r="AF242" s="20"/>
      <c r="AG242" s="20"/>
      <c r="AH242" s="20"/>
      <c r="AI242" s="20"/>
      <c r="AK242" s="341" t="s">
        <v>2476</v>
      </c>
      <c r="AP242" s="143"/>
      <c r="AQ242" s="143"/>
      <c r="AR242" s="20"/>
      <c r="AS242" s="136"/>
      <c r="AT242" s="136"/>
      <c r="AV242" s="496"/>
      <c r="AW242" s="143"/>
      <c r="AX242" s="143"/>
      <c r="AY242" s="143"/>
      <c r="AZ242" s="496"/>
      <c r="BC242" s="341" t="s">
        <v>2477</v>
      </c>
      <c r="BI242" s="143"/>
      <c r="BJ242" s="20"/>
      <c r="BK242" s="136"/>
      <c r="BL242" s="136"/>
      <c r="BM242" s="60"/>
      <c r="BN242" s="38"/>
      <c r="BO242" s="38"/>
      <c r="BP242" s="38"/>
      <c r="BQ242" s="38"/>
    </row>
    <row r="243" spans="2:70" ht="13.5" customHeight="1" x14ac:dyDescent="0.25">
      <c r="C243" s="495" t="s">
        <v>2478</v>
      </c>
      <c r="D243" s="20" t="s">
        <v>2479</v>
      </c>
      <c r="E243" s="20"/>
      <c r="F243" s="20"/>
      <c r="G243" s="20"/>
      <c r="H243" s="20"/>
      <c r="I243" s="20"/>
      <c r="J243" s="20"/>
      <c r="K243" s="20"/>
      <c r="L243" s="20"/>
      <c r="M243" s="20"/>
      <c r="N243" s="20"/>
      <c r="O243" s="20"/>
      <c r="P243" s="20"/>
      <c r="Q243" s="20"/>
      <c r="R243" s="20"/>
      <c r="S243" s="20"/>
      <c r="T243" s="20"/>
      <c r="U243" s="20"/>
      <c r="V243" s="20"/>
      <c r="W243" s="20"/>
      <c r="X243" s="20"/>
      <c r="Y243" s="20"/>
      <c r="Z243" s="20"/>
      <c r="AA243" s="20"/>
      <c r="AB243" s="20"/>
      <c r="AC243" s="20"/>
      <c r="AD243" s="20"/>
      <c r="AE243" s="20"/>
      <c r="AF243" s="20"/>
      <c r="AG243" s="20"/>
      <c r="AH243" s="20"/>
      <c r="AI243" s="20"/>
      <c r="AK243" s="143"/>
      <c r="AP243" s="143"/>
      <c r="AQ243" s="143"/>
      <c r="AR243" s="20"/>
      <c r="AS243" s="136"/>
      <c r="AT243" s="136"/>
      <c r="AU243" s="60"/>
      <c r="AV243" s="497"/>
      <c r="AW243" s="38"/>
      <c r="AX243" s="38"/>
      <c r="AY243" s="38"/>
      <c r="AZ243" s="497"/>
      <c r="BC243" s="143"/>
      <c r="BI243" s="143"/>
      <c r="BJ243" s="20"/>
      <c r="BK243" s="136"/>
      <c r="BL243" s="136"/>
      <c r="BM243" s="60"/>
      <c r="BN243" s="38"/>
      <c r="BO243" s="38"/>
      <c r="BP243" s="38"/>
      <c r="BQ243" s="38"/>
    </row>
    <row r="244" spans="2:70" ht="13.5" customHeight="1" x14ac:dyDescent="0.25">
      <c r="D244" s="20" t="s">
        <v>2480</v>
      </c>
      <c r="E244" s="20"/>
      <c r="F244" s="20"/>
      <c r="G244" s="20"/>
      <c r="H244" s="20"/>
      <c r="I244" s="20"/>
      <c r="J244" s="20"/>
      <c r="K244" s="20"/>
      <c r="L244" s="20"/>
      <c r="M244" s="20"/>
      <c r="N244" s="20"/>
      <c r="O244" s="20"/>
      <c r="P244" s="20"/>
      <c r="Q244" s="20"/>
      <c r="R244" s="20"/>
      <c r="S244" s="20"/>
      <c r="T244" s="20"/>
      <c r="U244" s="20"/>
      <c r="V244" s="20"/>
      <c r="W244" s="20"/>
      <c r="X244" s="20"/>
      <c r="Y244" s="20"/>
      <c r="Z244" s="20"/>
      <c r="AA244" s="20"/>
      <c r="AB244" s="20"/>
      <c r="AC244" s="20"/>
      <c r="AD244" s="20"/>
      <c r="AE244" s="20"/>
      <c r="AF244" s="20"/>
      <c r="AG244" s="20"/>
      <c r="AH244" s="20"/>
      <c r="AI244" s="20"/>
      <c r="AK244" s="30" t="s">
        <v>2481</v>
      </c>
      <c r="AP244" s="143"/>
      <c r="AQ244" s="824">
        <f ca="1">AF62</f>
        <v>0</v>
      </c>
      <c r="AR244" s="527"/>
      <c r="AS244" s="526"/>
      <c r="AU244" s="825">
        <v>1.3</v>
      </c>
      <c r="AV244" s="505"/>
      <c r="AW244" s="818"/>
      <c r="AX244" s="505"/>
      <c r="AY244" s="819">
        <v>2</v>
      </c>
      <c r="AZ244" s="505"/>
      <c r="BC244" s="30" t="s">
        <v>2482</v>
      </c>
      <c r="BI244" s="826">
        <f ca="1">AF174</f>
        <v>0</v>
      </c>
      <c r="BJ244" s="527"/>
      <c r="BK244" s="526"/>
      <c r="BM244" s="825">
        <v>1.25</v>
      </c>
      <c r="BN244" s="505"/>
      <c r="BO244" s="818"/>
      <c r="BP244" s="505"/>
      <c r="BQ244" s="819">
        <v>1.75</v>
      </c>
      <c r="BR244" s="505"/>
    </row>
    <row r="245" spans="2:70" ht="13.5" customHeight="1" x14ac:dyDescent="0.25">
      <c r="C245" s="495" t="s">
        <v>2483</v>
      </c>
      <c r="D245" s="20" t="s">
        <v>2484</v>
      </c>
      <c r="E245" s="20"/>
      <c r="F245" s="20"/>
      <c r="G245" s="20"/>
      <c r="H245" s="20"/>
      <c r="I245" s="20"/>
      <c r="J245" s="20"/>
      <c r="K245" s="20"/>
      <c r="L245" s="20"/>
      <c r="M245" s="20"/>
      <c r="N245" s="20"/>
      <c r="O245" s="20"/>
      <c r="P245" s="20"/>
      <c r="Q245" s="20"/>
      <c r="R245" s="20"/>
      <c r="S245" s="20"/>
      <c r="T245" s="20"/>
      <c r="U245" s="20"/>
      <c r="V245" s="20"/>
      <c r="W245" s="20"/>
      <c r="X245" s="20"/>
      <c r="Y245" s="20"/>
      <c r="Z245" s="20"/>
      <c r="AA245" s="20"/>
      <c r="AB245" s="20"/>
      <c r="AC245" s="20"/>
      <c r="AD245" s="20"/>
      <c r="AE245" s="20"/>
      <c r="AF245" s="20"/>
      <c r="AG245" s="20"/>
      <c r="AH245" s="20"/>
      <c r="AI245" s="20"/>
      <c r="AP245" s="143"/>
      <c r="AQ245" s="20"/>
      <c r="AR245" s="136"/>
      <c r="AS245" s="136"/>
      <c r="AU245" s="498"/>
      <c r="AV245" s="498"/>
      <c r="AW245" s="498"/>
      <c r="AX245" s="498"/>
      <c r="AY245" s="498"/>
      <c r="AZ245" s="498"/>
      <c r="BC245" s="30" t="s">
        <v>2485</v>
      </c>
      <c r="BI245" s="20"/>
      <c r="BJ245" s="136"/>
      <c r="BK245" s="136"/>
      <c r="BM245" s="38"/>
      <c r="BN245" s="38"/>
      <c r="BO245" s="38"/>
      <c r="BP245" s="38"/>
      <c r="BQ245" s="38"/>
    </row>
    <row r="246" spans="2:70" ht="13.5" customHeight="1" x14ac:dyDescent="0.25">
      <c r="C246" s="20"/>
      <c r="D246" s="20" t="s">
        <v>2486</v>
      </c>
      <c r="E246" s="20"/>
      <c r="F246" s="20"/>
      <c r="G246" s="20"/>
      <c r="H246" s="20"/>
      <c r="I246" s="20"/>
      <c r="J246" s="20"/>
      <c r="K246" s="20"/>
      <c r="L246" s="20"/>
      <c r="M246" s="20"/>
      <c r="N246" s="20"/>
      <c r="O246" s="20"/>
      <c r="P246" s="20"/>
      <c r="Q246" s="20"/>
      <c r="R246" s="20"/>
      <c r="S246" s="20"/>
      <c r="T246" s="20"/>
      <c r="U246" s="20"/>
      <c r="V246" s="20"/>
      <c r="W246" s="20"/>
      <c r="X246" s="20"/>
      <c r="Y246" s="20"/>
      <c r="Z246" s="20"/>
      <c r="AA246" s="20"/>
      <c r="AB246" s="20"/>
      <c r="AC246" s="20"/>
      <c r="AD246" s="20"/>
      <c r="AE246" s="20"/>
      <c r="AF246" s="20"/>
      <c r="AG246" s="20"/>
      <c r="AH246" s="20"/>
      <c r="AI246" s="20"/>
      <c r="AU246" s="498"/>
      <c r="AV246" s="498"/>
      <c r="AW246" s="498"/>
      <c r="AX246" s="498"/>
      <c r="AY246" s="498"/>
      <c r="AZ246" s="498"/>
      <c r="BI246" s="136"/>
      <c r="BJ246" s="136"/>
      <c r="BK246" s="136"/>
    </row>
    <row r="247" spans="2:70" ht="13.5" customHeight="1" x14ac:dyDescent="0.25">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c r="AA247" s="20"/>
      <c r="AB247" s="20"/>
      <c r="AC247" s="20"/>
      <c r="AD247" s="20"/>
      <c r="AE247" s="20"/>
      <c r="AF247" s="20"/>
      <c r="AG247" s="20"/>
      <c r="AH247" s="20"/>
      <c r="AI247" s="20"/>
      <c r="AK247" s="30" t="s">
        <v>2487</v>
      </c>
      <c r="AP247" s="143"/>
      <c r="AQ247" s="808">
        <f ca="1">AF77</f>
        <v>0</v>
      </c>
      <c r="AR247" s="527"/>
      <c r="AS247" s="526"/>
      <c r="AU247" s="809">
        <v>0.1</v>
      </c>
      <c r="AV247" s="505"/>
      <c r="AW247" s="810"/>
      <c r="AX247" s="505"/>
      <c r="AY247" s="811">
        <v>0.3</v>
      </c>
      <c r="AZ247" s="505"/>
      <c r="BC247" s="30" t="s">
        <v>2488</v>
      </c>
      <c r="BI247" s="826">
        <f ca="1">AF182</f>
        <v>0</v>
      </c>
      <c r="BJ247" s="527"/>
      <c r="BK247" s="526"/>
      <c r="BM247" s="825">
        <v>1.1000000000000001</v>
      </c>
      <c r="BN247" s="505"/>
      <c r="BO247" s="818"/>
      <c r="BP247" s="505"/>
      <c r="BQ247" s="819">
        <v>1.5</v>
      </c>
      <c r="BR247" s="505"/>
    </row>
    <row r="248" spans="2:70" ht="13.5" customHeight="1" x14ac:dyDescent="0.25">
      <c r="B248" s="30" t="s">
        <v>2489</v>
      </c>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c r="AA248" s="20"/>
      <c r="AB248" s="20"/>
      <c r="AC248" s="20"/>
      <c r="AD248" s="20"/>
      <c r="AE248" s="20"/>
      <c r="AF248" s="20"/>
      <c r="AG248" s="20"/>
      <c r="AH248" s="20"/>
      <c r="AI248" s="20"/>
      <c r="AK248" s="30" t="s">
        <v>2490</v>
      </c>
      <c r="AP248" s="143"/>
      <c r="AQ248" s="20"/>
      <c r="AR248" s="136"/>
      <c r="AS248" s="136"/>
      <c r="AU248" s="498"/>
      <c r="AV248" s="498"/>
      <c r="AW248" s="498"/>
      <c r="AX248" s="498"/>
      <c r="AY248" s="498"/>
      <c r="AZ248" s="498"/>
      <c r="BC248" s="30" t="s">
        <v>2491</v>
      </c>
      <c r="BI248" s="20"/>
      <c r="BJ248" s="136"/>
      <c r="BK248" s="136"/>
      <c r="BM248" s="38"/>
      <c r="BN248" s="38"/>
      <c r="BO248" s="38"/>
      <c r="BP248" s="38"/>
      <c r="BQ248" s="38"/>
    </row>
    <row r="249" spans="2:70" ht="13.5" customHeight="1" x14ac:dyDescent="0.25">
      <c r="B249" s="30" t="s">
        <v>2492</v>
      </c>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c r="AA249" s="20"/>
      <c r="AB249" s="20"/>
      <c r="AC249" s="20"/>
      <c r="AD249" s="20"/>
      <c r="AE249" s="20"/>
      <c r="AF249" s="20"/>
      <c r="AG249" s="20"/>
      <c r="AH249" s="20"/>
      <c r="AI249" s="20"/>
      <c r="AU249" s="498"/>
      <c r="AV249" s="498"/>
      <c r="AW249" s="498"/>
      <c r="AX249" s="498"/>
      <c r="AY249" s="498"/>
      <c r="AZ249" s="498"/>
    </row>
    <row r="250" spans="2:70" ht="13.5" customHeight="1" x14ac:dyDescent="0.25">
      <c r="B250" s="30" t="s">
        <v>2493</v>
      </c>
      <c r="K250" s="20"/>
      <c r="L250" s="20"/>
      <c r="M250" s="20"/>
      <c r="N250" s="20"/>
      <c r="O250" s="20"/>
      <c r="P250" s="20"/>
      <c r="Q250" s="20"/>
      <c r="R250" s="20"/>
      <c r="S250" s="20"/>
      <c r="T250" s="20"/>
      <c r="U250" s="20"/>
      <c r="V250" s="20"/>
      <c r="W250" s="20"/>
      <c r="X250" s="20"/>
      <c r="Y250" s="20"/>
      <c r="Z250" s="20"/>
      <c r="AA250" s="20"/>
      <c r="AB250" s="20"/>
      <c r="AC250" s="20"/>
      <c r="AD250" s="20"/>
      <c r="AE250" s="20"/>
      <c r="AF250" s="20"/>
      <c r="AG250" s="20"/>
      <c r="AH250" s="20"/>
      <c r="AI250" s="20"/>
    </row>
    <row r="251" spans="2:70" ht="13.5" customHeight="1" x14ac:dyDescent="0.25">
      <c r="B251" s="30" t="s">
        <v>2494</v>
      </c>
      <c r="S251" s="20"/>
      <c r="T251" s="20"/>
      <c r="U251" s="20"/>
      <c r="V251" s="20"/>
      <c r="W251" s="20"/>
      <c r="X251" s="20"/>
      <c r="Y251" s="20"/>
      <c r="Z251" s="20"/>
      <c r="AA251" s="20"/>
      <c r="AB251" s="20"/>
      <c r="AC251" s="20"/>
      <c r="AD251" s="20"/>
      <c r="AE251" s="20"/>
      <c r="AF251" s="20"/>
      <c r="AG251" s="20"/>
      <c r="AH251" s="20"/>
      <c r="AI251" s="20"/>
    </row>
    <row r="252" spans="2:70" ht="13.5" customHeight="1" x14ac:dyDescent="0.25">
      <c r="B252" s="30" t="s">
        <v>2495</v>
      </c>
      <c r="F252" s="20"/>
      <c r="G252" s="20"/>
      <c r="H252" s="20"/>
      <c r="I252" s="20"/>
      <c r="J252" s="20"/>
      <c r="K252" s="20"/>
      <c r="L252" s="20"/>
      <c r="M252" s="20"/>
      <c r="N252" s="20"/>
      <c r="O252" s="20"/>
      <c r="P252" s="20"/>
      <c r="Q252" s="20"/>
      <c r="R252" s="20"/>
      <c r="S252" s="20"/>
      <c r="T252" s="20"/>
      <c r="U252" s="20"/>
      <c r="V252" s="20"/>
      <c r="W252" s="20"/>
      <c r="X252" s="20"/>
      <c r="Y252" s="20"/>
      <c r="Z252" s="20"/>
      <c r="AA252" s="20"/>
      <c r="AB252" s="20"/>
      <c r="AC252" s="20"/>
      <c r="AD252" s="20"/>
      <c r="AE252" s="20"/>
      <c r="AF252" s="20"/>
      <c r="AG252" s="20"/>
      <c r="AH252" s="20"/>
      <c r="AI252" s="20"/>
      <c r="AK252" s="341" t="s">
        <v>2496</v>
      </c>
      <c r="AP252" s="143"/>
      <c r="AQ252" s="20"/>
      <c r="AR252" s="136"/>
      <c r="AS252" s="136"/>
      <c r="AU252" s="498"/>
      <c r="AV252" s="498"/>
      <c r="AW252" s="498"/>
      <c r="AX252" s="498"/>
      <c r="AY252" s="498"/>
      <c r="AZ252" s="498"/>
      <c r="BC252" s="341" t="s">
        <v>2497</v>
      </c>
      <c r="BI252" s="20"/>
      <c r="BJ252" s="136"/>
      <c r="BK252" s="136"/>
      <c r="BM252" s="60"/>
      <c r="BN252" s="38"/>
      <c r="BO252" s="38"/>
      <c r="BP252" s="38"/>
      <c r="BQ252" s="38"/>
    </row>
    <row r="253" spans="2:70" ht="13.5" customHeight="1" x14ac:dyDescent="0.25">
      <c r="B253" s="30" t="s">
        <v>2498</v>
      </c>
      <c r="AI253" s="20"/>
      <c r="AK253" s="143"/>
      <c r="AP253" s="143"/>
      <c r="AQ253" s="20"/>
      <c r="AR253" s="136"/>
      <c r="AS253" s="136"/>
      <c r="AU253" s="498"/>
      <c r="AV253" s="498"/>
      <c r="AW253" s="498"/>
      <c r="AX253" s="498"/>
      <c r="AY253" s="498"/>
      <c r="AZ253" s="498"/>
      <c r="BC253" s="143"/>
      <c r="BI253" s="20"/>
      <c r="BJ253" s="136"/>
      <c r="BK253" s="136"/>
      <c r="BM253" s="136"/>
      <c r="BN253" s="38"/>
      <c r="BO253" s="38"/>
      <c r="BP253" s="38"/>
      <c r="BQ253" s="38"/>
    </row>
    <row r="254" spans="2:70" ht="13.5" customHeight="1" x14ac:dyDescent="0.25">
      <c r="B254" s="30" t="s">
        <v>2499</v>
      </c>
      <c r="AI254" s="20"/>
      <c r="AK254" s="143" t="s">
        <v>2500</v>
      </c>
      <c r="AP254" s="143"/>
      <c r="AQ254" s="808">
        <f ca="1">BO63</f>
        <v>0</v>
      </c>
      <c r="AR254" s="527"/>
      <c r="AS254" s="526"/>
      <c r="AU254" s="809">
        <v>0.6</v>
      </c>
      <c r="AV254" s="505"/>
      <c r="AW254" s="810"/>
      <c r="AX254" s="505"/>
      <c r="AY254" s="811">
        <v>0.3</v>
      </c>
      <c r="AZ254" s="505"/>
      <c r="BC254" s="30" t="s">
        <v>2501</v>
      </c>
      <c r="BI254" s="808">
        <f ca="1">BO190</f>
        <v>0</v>
      </c>
      <c r="BJ254" s="527"/>
      <c r="BK254" s="526"/>
      <c r="BM254" s="809">
        <v>0.8</v>
      </c>
      <c r="BN254" s="505"/>
      <c r="BO254" s="810"/>
      <c r="BP254" s="505"/>
      <c r="BQ254" s="811">
        <v>0.6</v>
      </c>
      <c r="BR254" s="505"/>
    </row>
    <row r="255" spans="2:70" ht="13.5" customHeight="1" x14ac:dyDescent="0.25">
      <c r="B255" s="20" t="s">
        <v>2502</v>
      </c>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c r="AA255" s="20"/>
      <c r="AB255" s="20"/>
      <c r="AC255" s="20"/>
      <c r="AD255" s="20"/>
      <c r="AE255" s="20"/>
      <c r="AF255" s="20"/>
      <c r="AG255" s="20"/>
      <c r="AH255" s="20"/>
      <c r="AI255" s="20"/>
      <c r="AK255" s="30" t="s">
        <v>2485</v>
      </c>
      <c r="AU255" s="498"/>
      <c r="AV255" s="498"/>
      <c r="AW255" s="498"/>
      <c r="AX255" s="498"/>
      <c r="AY255" s="498"/>
      <c r="AZ255" s="498"/>
      <c r="BC255" s="30" t="s">
        <v>2503</v>
      </c>
      <c r="BI255" s="20"/>
      <c r="BJ255" s="136"/>
      <c r="BK255" s="136"/>
      <c r="BM255" s="38"/>
      <c r="BN255" s="38"/>
      <c r="BO255" s="38"/>
      <c r="BP255" s="38"/>
      <c r="BQ255" s="38"/>
    </row>
    <row r="256" spans="2:70" ht="13.5" customHeight="1" x14ac:dyDescent="0.25">
      <c r="B256" s="30" t="s">
        <v>2504</v>
      </c>
      <c r="AI256" s="20"/>
      <c r="BI256" s="136"/>
      <c r="BJ256" s="136"/>
      <c r="BK256" s="136"/>
    </row>
    <row r="257" spans="2:70" ht="13.5" customHeight="1" x14ac:dyDescent="0.25">
      <c r="AI257" s="20"/>
      <c r="AU257" s="498"/>
      <c r="AV257" s="498"/>
      <c r="AW257" s="498"/>
      <c r="AX257" s="498"/>
      <c r="AY257" s="498"/>
      <c r="AZ257" s="498"/>
      <c r="BC257" s="30" t="s">
        <v>2505</v>
      </c>
      <c r="BI257" s="808">
        <f ca="1">AF207</f>
        <v>0</v>
      </c>
      <c r="BJ257" s="527"/>
      <c r="BK257" s="526"/>
      <c r="BM257" s="809">
        <v>0.1</v>
      </c>
      <c r="BN257" s="505"/>
      <c r="BO257" s="810"/>
      <c r="BP257" s="505"/>
      <c r="BQ257" s="811">
        <v>0.05</v>
      </c>
      <c r="BR257" s="505"/>
    </row>
    <row r="258" spans="2:70" ht="13.5" customHeight="1" x14ac:dyDescent="0.25">
      <c r="AI258" s="20"/>
      <c r="BC258" s="30" t="s">
        <v>2503</v>
      </c>
      <c r="BI258" s="20"/>
      <c r="BJ258" s="136"/>
      <c r="BK258" s="136"/>
      <c r="BM258" s="38"/>
      <c r="BN258" s="38"/>
      <c r="BO258" s="38"/>
      <c r="BP258" s="38"/>
      <c r="BQ258" s="38"/>
    </row>
    <row r="259" spans="2:70" ht="13.5" customHeight="1" x14ac:dyDescent="0.25">
      <c r="B259" s="499"/>
      <c r="C259" s="64"/>
      <c r="D259" s="64"/>
      <c r="E259" s="499" t="s">
        <v>2506</v>
      </c>
      <c r="F259" s="64"/>
      <c r="G259" s="65"/>
      <c r="H259" s="499" t="s">
        <v>2507</v>
      </c>
      <c r="I259" s="64"/>
      <c r="J259" s="64"/>
      <c r="K259" s="65"/>
      <c r="L259" s="499"/>
      <c r="M259" s="65"/>
      <c r="N259" s="129" t="s">
        <v>267</v>
      </c>
      <c r="O259" s="64"/>
      <c r="P259" s="65"/>
      <c r="Q259" s="129" t="s">
        <v>2508</v>
      </c>
      <c r="R259" s="64"/>
      <c r="S259" s="65"/>
      <c r="T259" s="827" t="s">
        <v>2509</v>
      </c>
      <c r="U259" s="527"/>
      <c r="V259" s="527"/>
      <c r="W259" s="527"/>
      <c r="X259" s="527"/>
      <c r="Y259" s="527"/>
      <c r="Z259" s="527"/>
      <c r="AA259" s="527"/>
      <c r="AB259" s="527"/>
      <c r="AC259" s="527"/>
      <c r="AD259" s="527"/>
      <c r="AE259" s="527"/>
      <c r="AF259" s="527"/>
      <c r="AG259" s="527"/>
      <c r="AH259" s="526"/>
      <c r="AI259" s="20"/>
      <c r="AK259" s="341" t="s">
        <v>2510</v>
      </c>
      <c r="AP259" s="143"/>
      <c r="AQ259" s="20"/>
      <c r="AR259" s="136"/>
      <c r="AS259" s="136"/>
      <c r="AU259" s="498"/>
      <c r="AV259" s="498"/>
      <c r="AW259" s="498"/>
      <c r="AX259" s="498"/>
      <c r="AY259" s="498"/>
      <c r="AZ259" s="498"/>
      <c r="BI259" s="136"/>
      <c r="BJ259" s="136"/>
      <c r="BK259" s="136"/>
    </row>
    <row r="260" spans="2:70" ht="13.5" customHeight="1" x14ac:dyDescent="0.25">
      <c r="B260" s="372" t="s">
        <v>2511</v>
      </c>
      <c r="C260" s="21"/>
      <c r="D260" s="21"/>
      <c r="E260" s="372" t="s">
        <v>2512</v>
      </c>
      <c r="F260" s="21"/>
      <c r="G260" s="373"/>
      <c r="H260" s="372" t="s">
        <v>2513</v>
      </c>
      <c r="I260" s="21"/>
      <c r="J260" s="21"/>
      <c r="K260" s="373"/>
      <c r="L260" s="372" t="s">
        <v>1506</v>
      </c>
      <c r="M260" s="76"/>
      <c r="N260" s="78" t="s">
        <v>2514</v>
      </c>
      <c r="O260" s="21"/>
      <c r="P260" s="373"/>
      <c r="Q260" s="72" t="s">
        <v>2515</v>
      </c>
      <c r="R260" s="20"/>
      <c r="S260" s="70"/>
      <c r="T260" s="129" t="s">
        <v>2516</v>
      </c>
      <c r="U260" s="56"/>
      <c r="V260" s="56"/>
      <c r="W260" s="56"/>
      <c r="X260" s="65"/>
      <c r="Y260" s="129" t="s">
        <v>2517</v>
      </c>
      <c r="Z260" s="64"/>
      <c r="AA260" s="56"/>
      <c r="AB260" s="56"/>
      <c r="AC260" s="65"/>
      <c r="AD260" s="129" t="s">
        <v>2518</v>
      </c>
      <c r="AE260" s="56"/>
      <c r="AF260" s="64"/>
      <c r="AG260" s="56"/>
      <c r="AH260" s="369"/>
      <c r="AI260" s="20"/>
      <c r="AK260" s="143"/>
      <c r="AP260" s="143"/>
      <c r="AQ260" s="20"/>
      <c r="AR260" s="136"/>
      <c r="AS260" s="136"/>
      <c r="AU260" s="498"/>
      <c r="AV260" s="498"/>
      <c r="AW260" s="498"/>
      <c r="AX260" s="498"/>
      <c r="AY260" s="498"/>
      <c r="AZ260" s="498"/>
      <c r="BC260" s="30" t="s">
        <v>2519</v>
      </c>
      <c r="BI260" s="808">
        <f ca="1">AF218</f>
        <v>0</v>
      </c>
      <c r="BJ260" s="527"/>
      <c r="BK260" s="526"/>
      <c r="BM260" s="809">
        <v>0.1</v>
      </c>
      <c r="BN260" s="505"/>
      <c r="BO260" s="810"/>
      <c r="BP260" s="505"/>
      <c r="BQ260" s="811">
        <v>0.05</v>
      </c>
      <c r="BR260" s="505"/>
    </row>
    <row r="261" spans="2:70" ht="13.5" customHeight="1" x14ac:dyDescent="0.25">
      <c r="B261" s="656"/>
      <c r="C261" s="529"/>
      <c r="D261" s="530"/>
      <c r="E261" s="656"/>
      <c r="F261" s="529"/>
      <c r="G261" s="530"/>
      <c r="H261" s="656"/>
      <c r="I261" s="529"/>
      <c r="J261" s="529"/>
      <c r="K261" s="530"/>
      <c r="L261" s="656"/>
      <c r="M261" s="530"/>
      <c r="N261" s="656">
        <f t="shared" ref="N261:N272" si="3">E261*H261</f>
        <v>0</v>
      </c>
      <c r="O261" s="529"/>
      <c r="P261" s="530"/>
      <c r="Q261" s="656">
        <f t="shared" ref="Q261:Q272" si="4">IF(ISERR(N261/SUM($N$261:$N$272)),0,N261/SUM($N$261:$N$272))</f>
        <v>0</v>
      </c>
      <c r="R261" s="529"/>
      <c r="S261" s="530"/>
      <c r="T261" s="656">
        <f t="shared" ref="T261:T272" ca="1" si="5">IF(ISERR(E261-Q261/H261*$BO$8),0,E261-Q261/H261*$BO$8)</f>
        <v>0</v>
      </c>
      <c r="U261" s="529"/>
      <c r="V261" s="529"/>
      <c r="W261" s="529"/>
      <c r="X261" s="530"/>
      <c r="Y261" s="656">
        <f t="shared" ref="Y261:Y272" ca="1" si="6">IF(ISERR(E261-Q261/H261*$BO$171),0,E261-Q261/H261*$BO$171)</f>
        <v>0</v>
      </c>
      <c r="Z261" s="529"/>
      <c r="AA261" s="529"/>
      <c r="AB261" s="529"/>
      <c r="AC261" s="530"/>
      <c r="AD261" s="656">
        <f t="shared" ref="AD261:AD272" ca="1" si="7">IF(ISERR(E261-Q261/H261*($BB$32-$BJ$32)),0,E261-Q261/H261*($BB$32-$BJ$32))</f>
        <v>0</v>
      </c>
      <c r="AE261" s="529"/>
      <c r="AF261" s="529"/>
      <c r="AG261" s="529"/>
      <c r="AH261" s="530"/>
      <c r="AI261" s="20"/>
      <c r="AK261" s="30" t="s">
        <v>2520</v>
      </c>
      <c r="AP261" s="143"/>
      <c r="AQ261" s="808">
        <f ca="1">BO102</f>
        <v>0</v>
      </c>
      <c r="AR261" s="527"/>
      <c r="AS261" s="526"/>
      <c r="AU261" s="809">
        <v>0.04</v>
      </c>
      <c r="AV261" s="505"/>
      <c r="AW261" s="810"/>
      <c r="AX261" s="505"/>
      <c r="AY261" s="811">
        <v>0.08</v>
      </c>
      <c r="AZ261" s="505"/>
      <c r="BC261" s="30" t="s">
        <v>2485</v>
      </c>
      <c r="BI261" s="20"/>
      <c r="BJ261" s="136"/>
      <c r="BK261" s="136"/>
      <c r="BM261" s="38"/>
      <c r="BN261" s="38"/>
      <c r="BO261" s="38"/>
      <c r="BP261" s="38"/>
      <c r="BQ261" s="38"/>
    </row>
    <row r="262" spans="2:70" ht="13.5" customHeight="1" x14ac:dyDescent="0.25">
      <c r="B262" s="807"/>
      <c r="C262" s="505"/>
      <c r="D262" s="532"/>
      <c r="E262" s="807"/>
      <c r="F262" s="505"/>
      <c r="G262" s="532"/>
      <c r="H262" s="807"/>
      <c r="I262" s="505"/>
      <c r="J262" s="505"/>
      <c r="K262" s="532"/>
      <c r="L262" s="807"/>
      <c r="M262" s="532"/>
      <c r="N262" s="807">
        <f t="shared" si="3"/>
        <v>0</v>
      </c>
      <c r="O262" s="505"/>
      <c r="P262" s="532"/>
      <c r="Q262" s="807">
        <f t="shared" si="4"/>
        <v>0</v>
      </c>
      <c r="R262" s="505"/>
      <c r="S262" s="532"/>
      <c r="T262" s="807">
        <f t="shared" ca="1" si="5"/>
        <v>0</v>
      </c>
      <c r="U262" s="505"/>
      <c r="V262" s="505"/>
      <c r="W262" s="505"/>
      <c r="X262" s="532"/>
      <c r="Y262" s="807">
        <f t="shared" ca="1" si="6"/>
        <v>0</v>
      </c>
      <c r="Z262" s="505"/>
      <c r="AA262" s="505"/>
      <c r="AB262" s="505"/>
      <c r="AC262" s="532"/>
      <c r="AD262" s="807">
        <f t="shared" ca="1" si="7"/>
        <v>0</v>
      </c>
      <c r="AE262" s="505"/>
      <c r="AF262" s="505"/>
      <c r="AG262" s="505"/>
      <c r="AH262" s="532"/>
      <c r="AI262" s="20"/>
      <c r="AK262" s="143" t="s">
        <v>2521</v>
      </c>
      <c r="AP262" s="143"/>
      <c r="AQ262" s="500"/>
      <c r="AR262" s="136"/>
      <c r="AS262" s="136"/>
      <c r="AU262" s="498"/>
      <c r="AV262" s="498"/>
      <c r="AW262" s="498"/>
      <c r="AX262" s="498"/>
      <c r="AY262" s="498"/>
      <c r="AZ262" s="498"/>
      <c r="BI262" s="136"/>
      <c r="BJ262" s="136"/>
      <c r="BK262" s="136"/>
    </row>
    <row r="263" spans="2:70" ht="13.5" customHeight="1" x14ac:dyDescent="0.25">
      <c r="B263" s="807"/>
      <c r="C263" s="505"/>
      <c r="D263" s="532"/>
      <c r="E263" s="807"/>
      <c r="F263" s="505"/>
      <c r="G263" s="532"/>
      <c r="H263" s="807"/>
      <c r="I263" s="505"/>
      <c r="J263" s="505"/>
      <c r="K263" s="532"/>
      <c r="L263" s="807"/>
      <c r="M263" s="532"/>
      <c r="N263" s="807">
        <f t="shared" si="3"/>
        <v>0</v>
      </c>
      <c r="O263" s="505"/>
      <c r="P263" s="532"/>
      <c r="Q263" s="807">
        <f t="shared" si="4"/>
        <v>0</v>
      </c>
      <c r="R263" s="505"/>
      <c r="S263" s="532"/>
      <c r="T263" s="807">
        <f t="shared" ca="1" si="5"/>
        <v>0</v>
      </c>
      <c r="U263" s="505"/>
      <c r="V263" s="505"/>
      <c r="W263" s="505"/>
      <c r="X263" s="532"/>
      <c r="Y263" s="807">
        <f t="shared" ca="1" si="6"/>
        <v>0</v>
      </c>
      <c r="Z263" s="505"/>
      <c r="AA263" s="505"/>
      <c r="AB263" s="505"/>
      <c r="AC263" s="532"/>
      <c r="AD263" s="807">
        <f t="shared" ca="1" si="7"/>
        <v>0</v>
      </c>
      <c r="AE263" s="505"/>
      <c r="AF263" s="505"/>
      <c r="AG263" s="505"/>
      <c r="AH263" s="532"/>
      <c r="AI263" s="20"/>
      <c r="AU263" s="498"/>
      <c r="AV263" s="498"/>
      <c r="AW263" s="498"/>
      <c r="AX263" s="498"/>
      <c r="AY263" s="498"/>
      <c r="AZ263" s="498"/>
      <c r="BC263" s="30" t="s">
        <v>2522</v>
      </c>
      <c r="BI263" s="808">
        <f ca="1">AF229</f>
        <v>0</v>
      </c>
      <c r="BJ263" s="527"/>
      <c r="BK263" s="526"/>
      <c r="BM263" s="809">
        <v>0.1</v>
      </c>
      <c r="BN263" s="505"/>
      <c r="BO263" s="810"/>
      <c r="BP263" s="505"/>
      <c r="BQ263" s="811">
        <v>0.2</v>
      </c>
      <c r="BR263" s="505"/>
    </row>
    <row r="264" spans="2:70" ht="13.5" customHeight="1" x14ac:dyDescent="0.25">
      <c r="B264" s="807"/>
      <c r="C264" s="505"/>
      <c r="D264" s="532"/>
      <c r="E264" s="807"/>
      <c r="F264" s="505"/>
      <c r="G264" s="532"/>
      <c r="H264" s="807"/>
      <c r="I264" s="505"/>
      <c r="J264" s="505"/>
      <c r="K264" s="532"/>
      <c r="L264" s="807"/>
      <c r="M264" s="532"/>
      <c r="N264" s="807">
        <f t="shared" si="3"/>
        <v>0</v>
      </c>
      <c r="O264" s="505"/>
      <c r="P264" s="532"/>
      <c r="Q264" s="807">
        <f t="shared" si="4"/>
        <v>0</v>
      </c>
      <c r="R264" s="505"/>
      <c r="S264" s="532"/>
      <c r="T264" s="807">
        <f t="shared" ca="1" si="5"/>
        <v>0</v>
      </c>
      <c r="U264" s="505"/>
      <c r="V264" s="505"/>
      <c r="W264" s="505"/>
      <c r="X264" s="532"/>
      <c r="Y264" s="807">
        <f t="shared" ca="1" si="6"/>
        <v>0</v>
      </c>
      <c r="Z264" s="505"/>
      <c r="AA264" s="505"/>
      <c r="AB264" s="505"/>
      <c r="AC264" s="532"/>
      <c r="AD264" s="807">
        <f t="shared" ca="1" si="7"/>
        <v>0</v>
      </c>
      <c r="AE264" s="505"/>
      <c r="AF264" s="505"/>
      <c r="AG264" s="505"/>
      <c r="AH264" s="532"/>
      <c r="AI264" s="20"/>
      <c r="AK264" s="30" t="s">
        <v>2520</v>
      </c>
      <c r="AP264" s="143"/>
      <c r="AQ264" s="808">
        <f ca="1">AF131</f>
        <v>0</v>
      </c>
      <c r="AR264" s="527"/>
      <c r="AS264" s="526"/>
      <c r="AU264" s="809">
        <v>0.03</v>
      </c>
      <c r="AV264" s="505"/>
      <c r="AW264" s="810"/>
      <c r="AX264" s="505"/>
      <c r="AY264" s="811">
        <v>0.1</v>
      </c>
      <c r="AZ264" s="505"/>
      <c r="BC264" s="30" t="s">
        <v>2485</v>
      </c>
      <c r="BF264" s="38"/>
      <c r="BG264" s="38"/>
      <c r="BH264" s="38"/>
      <c r="BJ264" s="20"/>
      <c r="BK264" s="136"/>
      <c r="BL264" s="136"/>
    </row>
    <row r="265" spans="2:70" ht="13.5" customHeight="1" x14ac:dyDescent="0.25">
      <c r="B265" s="807"/>
      <c r="C265" s="505"/>
      <c r="D265" s="532"/>
      <c r="E265" s="807"/>
      <c r="F265" s="505"/>
      <c r="G265" s="532"/>
      <c r="H265" s="807"/>
      <c r="I265" s="505"/>
      <c r="J265" s="505"/>
      <c r="K265" s="532"/>
      <c r="L265" s="807"/>
      <c r="M265" s="532"/>
      <c r="N265" s="807">
        <f t="shared" si="3"/>
        <v>0</v>
      </c>
      <c r="O265" s="505"/>
      <c r="P265" s="532"/>
      <c r="Q265" s="807">
        <f t="shared" si="4"/>
        <v>0</v>
      </c>
      <c r="R265" s="505"/>
      <c r="S265" s="532"/>
      <c r="T265" s="807">
        <f t="shared" ca="1" si="5"/>
        <v>0</v>
      </c>
      <c r="U265" s="505"/>
      <c r="V265" s="505"/>
      <c r="W265" s="505"/>
      <c r="X265" s="532"/>
      <c r="Y265" s="807">
        <f t="shared" ca="1" si="6"/>
        <v>0</v>
      </c>
      <c r="Z265" s="505"/>
      <c r="AA265" s="505"/>
      <c r="AB265" s="505"/>
      <c r="AC265" s="532"/>
      <c r="AD265" s="807">
        <f t="shared" ca="1" si="7"/>
        <v>0</v>
      </c>
      <c r="AE265" s="505"/>
      <c r="AF265" s="505"/>
      <c r="AG265" s="505"/>
      <c r="AH265" s="532"/>
      <c r="AI265" s="20"/>
      <c r="AK265" s="30" t="s">
        <v>2523</v>
      </c>
      <c r="AU265" s="498"/>
      <c r="AV265" s="498"/>
      <c r="AW265" s="498"/>
      <c r="AX265" s="498"/>
      <c r="AY265" s="498"/>
      <c r="AZ265" s="498"/>
    </row>
    <row r="266" spans="2:70" ht="13.5" customHeight="1" x14ac:dyDescent="0.25">
      <c r="B266" s="807"/>
      <c r="C266" s="505"/>
      <c r="D266" s="532"/>
      <c r="E266" s="807"/>
      <c r="F266" s="505"/>
      <c r="G266" s="532"/>
      <c r="H266" s="807"/>
      <c r="I266" s="505"/>
      <c r="J266" s="505"/>
      <c r="K266" s="532"/>
      <c r="L266" s="807"/>
      <c r="M266" s="532"/>
      <c r="N266" s="807">
        <f t="shared" si="3"/>
        <v>0</v>
      </c>
      <c r="O266" s="505"/>
      <c r="P266" s="532"/>
      <c r="Q266" s="807">
        <f t="shared" si="4"/>
        <v>0</v>
      </c>
      <c r="R266" s="505"/>
      <c r="S266" s="532"/>
      <c r="T266" s="807">
        <f t="shared" ca="1" si="5"/>
        <v>0</v>
      </c>
      <c r="U266" s="505"/>
      <c r="V266" s="505"/>
      <c r="W266" s="505"/>
      <c r="X266" s="532"/>
      <c r="Y266" s="807">
        <f t="shared" ca="1" si="6"/>
        <v>0</v>
      </c>
      <c r="Z266" s="505"/>
      <c r="AA266" s="505"/>
      <c r="AB266" s="505"/>
      <c r="AC266" s="532"/>
      <c r="AD266" s="807">
        <f t="shared" ca="1" si="7"/>
        <v>0</v>
      </c>
      <c r="AE266" s="505"/>
      <c r="AF266" s="505"/>
      <c r="AG266" s="505"/>
      <c r="AH266" s="532"/>
      <c r="AI266" s="20"/>
      <c r="AU266" s="498"/>
      <c r="AV266" s="498"/>
      <c r="AW266" s="498"/>
      <c r="AX266" s="498"/>
      <c r="AY266" s="498"/>
      <c r="AZ266" s="498"/>
    </row>
    <row r="267" spans="2:70" ht="13.5" customHeight="1" x14ac:dyDescent="0.25">
      <c r="B267" s="807"/>
      <c r="C267" s="505"/>
      <c r="D267" s="532"/>
      <c r="E267" s="807"/>
      <c r="F267" s="505"/>
      <c r="G267" s="532"/>
      <c r="H267" s="807"/>
      <c r="I267" s="505"/>
      <c r="J267" s="505"/>
      <c r="K267" s="532"/>
      <c r="L267" s="807"/>
      <c r="M267" s="532"/>
      <c r="N267" s="807">
        <f t="shared" si="3"/>
        <v>0</v>
      </c>
      <c r="O267" s="505"/>
      <c r="P267" s="532"/>
      <c r="Q267" s="807">
        <f t="shared" si="4"/>
        <v>0</v>
      </c>
      <c r="R267" s="505"/>
      <c r="S267" s="532"/>
      <c r="T267" s="807">
        <f t="shared" ca="1" si="5"/>
        <v>0</v>
      </c>
      <c r="U267" s="505"/>
      <c r="V267" s="505"/>
      <c r="W267" s="505"/>
      <c r="X267" s="532"/>
      <c r="Y267" s="807">
        <f t="shared" ca="1" si="6"/>
        <v>0</v>
      </c>
      <c r="Z267" s="505"/>
      <c r="AA267" s="505"/>
      <c r="AB267" s="505"/>
      <c r="AC267" s="532"/>
      <c r="AD267" s="807">
        <f t="shared" ca="1" si="7"/>
        <v>0</v>
      </c>
      <c r="AE267" s="505"/>
      <c r="AF267" s="505"/>
      <c r="AG267" s="505"/>
      <c r="AH267" s="532"/>
      <c r="AI267" s="20"/>
      <c r="AK267" s="30" t="s">
        <v>2524</v>
      </c>
      <c r="AP267" s="143"/>
      <c r="AQ267" s="808">
        <f ca="1">AF151</f>
        <v>0</v>
      </c>
      <c r="AR267" s="527"/>
      <c r="AS267" s="526"/>
      <c r="AU267" s="809">
        <v>0.15</v>
      </c>
      <c r="AV267" s="505"/>
      <c r="AW267" s="810"/>
      <c r="AX267" s="505"/>
      <c r="AY267" s="811">
        <v>0.25</v>
      </c>
      <c r="AZ267" s="505"/>
    </row>
    <row r="268" spans="2:70" ht="13.5" customHeight="1" x14ac:dyDescent="0.25">
      <c r="B268" s="807"/>
      <c r="C268" s="505"/>
      <c r="D268" s="532"/>
      <c r="E268" s="807"/>
      <c r="F268" s="505"/>
      <c r="G268" s="532"/>
      <c r="H268" s="807"/>
      <c r="I268" s="505"/>
      <c r="J268" s="505"/>
      <c r="K268" s="532"/>
      <c r="L268" s="807"/>
      <c r="M268" s="532"/>
      <c r="N268" s="807">
        <f t="shared" si="3"/>
        <v>0</v>
      </c>
      <c r="O268" s="505"/>
      <c r="P268" s="532"/>
      <c r="Q268" s="807">
        <f t="shared" si="4"/>
        <v>0</v>
      </c>
      <c r="R268" s="505"/>
      <c r="S268" s="532"/>
      <c r="T268" s="807">
        <f t="shared" ca="1" si="5"/>
        <v>0</v>
      </c>
      <c r="U268" s="505"/>
      <c r="V268" s="505"/>
      <c r="W268" s="505"/>
      <c r="X268" s="532"/>
      <c r="Y268" s="807">
        <f t="shared" ca="1" si="6"/>
        <v>0</v>
      </c>
      <c r="Z268" s="505"/>
      <c r="AA268" s="505"/>
      <c r="AB268" s="505"/>
      <c r="AC268" s="532"/>
      <c r="AD268" s="807">
        <f t="shared" ca="1" si="7"/>
        <v>0</v>
      </c>
      <c r="AE268" s="505"/>
      <c r="AF268" s="505"/>
      <c r="AG268" s="505"/>
      <c r="AH268" s="532"/>
      <c r="AI268" s="20"/>
      <c r="AK268" s="30" t="s">
        <v>2525</v>
      </c>
      <c r="AU268" s="498"/>
      <c r="AV268" s="498"/>
      <c r="AW268" s="498"/>
      <c r="AX268" s="498"/>
      <c r="AY268" s="498"/>
      <c r="AZ268" s="498"/>
    </row>
    <row r="269" spans="2:70" ht="13.5" customHeight="1" x14ac:dyDescent="0.25">
      <c r="B269" s="807"/>
      <c r="C269" s="505"/>
      <c r="D269" s="532"/>
      <c r="E269" s="807"/>
      <c r="F269" s="505"/>
      <c r="G269" s="532"/>
      <c r="H269" s="807"/>
      <c r="I269" s="505"/>
      <c r="J269" s="505"/>
      <c r="K269" s="532"/>
      <c r="L269" s="807"/>
      <c r="M269" s="532"/>
      <c r="N269" s="807">
        <f t="shared" si="3"/>
        <v>0</v>
      </c>
      <c r="O269" s="505"/>
      <c r="P269" s="532"/>
      <c r="Q269" s="807">
        <f t="shared" si="4"/>
        <v>0</v>
      </c>
      <c r="R269" s="505"/>
      <c r="S269" s="532"/>
      <c r="T269" s="807">
        <f t="shared" ca="1" si="5"/>
        <v>0</v>
      </c>
      <c r="U269" s="505"/>
      <c r="V269" s="505"/>
      <c r="W269" s="505"/>
      <c r="X269" s="532"/>
      <c r="Y269" s="807">
        <f t="shared" ca="1" si="6"/>
        <v>0</v>
      </c>
      <c r="Z269" s="505"/>
      <c r="AA269" s="505"/>
      <c r="AB269" s="505"/>
      <c r="AC269" s="532"/>
      <c r="AD269" s="807">
        <f t="shared" ca="1" si="7"/>
        <v>0</v>
      </c>
      <c r="AE269" s="505"/>
      <c r="AF269" s="505"/>
      <c r="AG269" s="505"/>
      <c r="AH269" s="532"/>
      <c r="AI269" s="20"/>
      <c r="AU269" s="498"/>
      <c r="AV269" s="498"/>
      <c r="AW269" s="498"/>
      <c r="AX269" s="498"/>
      <c r="AY269" s="498"/>
      <c r="AZ269" s="498"/>
    </row>
    <row r="270" spans="2:70" ht="13.5" customHeight="1" x14ac:dyDescent="0.25">
      <c r="B270" s="807"/>
      <c r="C270" s="505"/>
      <c r="D270" s="532"/>
      <c r="E270" s="807"/>
      <c r="F270" s="505"/>
      <c r="G270" s="532"/>
      <c r="H270" s="807"/>
      <c r="I270" s="505"/>
      <c r="J270" s="505"/>
      <c r="K270" s="532"/>
      <c r="L270" s="807"/>
      <c r="M270" s="532"/>
      <c r="N270" s="807">
        <f t="shared" si="3"/>
        <v>0</v>
      </c>
      <c r="O270" s="505"/>
      <c r="P270" s="532"/>
      <c r="Q270" s="807">
        <f t="shared" si="4"/>
        <v>0</v>
      </c>
      <c r="R270" s="505"/>
      <c r="S270" s="532"/>
      <c r="T270" s="807">
        <f t="shared" ca="1" si="5"/>
        <v>0</v>
      </c>
      <c r="U270" s="505"/>
      <c r="V270" s="505"/>
      <c r="W270" s="505"/>
      <c r="X270" s="532"/>
      <c r="Y270" s="807">
        <f t="shared" ca="1" si="6"/>
        <v>0</v>
      </c>
      <c r="Z270" s="505"/>
      <c r="AA270" s="505"/>
      <c r="AB270" s="505"/>
      <c r="AC270" s="532"/>
      <c r="AD270" s="807">
        <f t="shared" ca="1" si="7"/>
        <v>0</v>
      </c>
      <c r="AE270" s="505"/>
      <c r="AF270" s="505"/>
      <c r="AG270" s="505"/>
      <c r="AH270" s="532"/>
      <c r="AI270" s="20"/>
      <c r="AK270" s="30" t="s">
        <v>2526</v>
      </c>
      <c r="AP270" s="501"/>
      <c r="AQ270" s="808">
        <f ca="1">BO135</f>
        <v>0</v>
      </c>
      <c r="AR270" s="527"/>
      <c r="AS270" s="526"/>
      <c r="AU270" s="809">
        <v>0.3</v>
      </c>
      <c r="AV270" s="505"/>
      <c r="AW270" s="810"/>
      <c r="AX270" s="505"/>
      <c r="AY270" s="811">
        <v>0.45</v>
      </c>
      <c r="AZ270" s="505"/>
    </row>
    <row r="271" spans="2:70" ht="13.5" customHeight="1" x14ac:dyDescent="0.25">
      <c r="B271" s="807"/>
      <c r="C271" s="505"/>
      <c r="D271" s="532"/>
      <c r="E271" s="807"/>
      <c r="F271" s="505"/>
      <c r="G271" s="532"/>
      <c r="H271" s="807"/>
      <c r="I271" s="505"/>
      <c r="J271" s="505"/>
      <c r="K271" s="532"/>
      <c r="L271" s="807"/>
      <c r="M271" s="532"/>
      <c r="N271" s="807">
        <f t="shared" si="3"/>
        <v>0</v>
      </c>
      <c r="O271" s="505"/>
      <c r="P271" s="532"/>
      <c r="Q271" s="807">
        <f t="shared" si="4"/>
        <v>0</v>
      </c>
      <c r="R271" s="505"/>
      <c r="S271" s="532"/>
      <c r="T271" s="807">
        <f t="shared" ca="1" si="5"/>
        <v>0</v>
      </c>
      <c r="U271" s="505"/>
      <c r="V271" s="505"/>
      <c r="W271" s="505"/>
      <c r="X271" s="532"/>
      <c r="Y271" s="807">
        <f t="shared" ca="1" si="6"/>
        <v>0</v>
      </c>
      <c r="Z271" s="505"/>
      <c r="AA271" s="505"/>
      <c r="AB271" s="505"/>
      <c r="AC271" s="532"/>
      <c r="AD271" s="807">
        <f t="shared" ca="1" si="7"/>
        <v>0</v>
      </c>
      <c r="AE271" s="505"/>
      <c r="AF271" s="505"/>
      <c r="AG271" s="505"/>
      <c r="AH271" s="532"/>
      <c r="AI271" s="20"/>
    </row>
    <row r="272" spans="2:70" ht="13.5" customHeight="1" x14ac:dyDescent="0.25">
      <c r="B272" s="812"/>
      <c r="C272" s="503"/>
      <c r="D272" s="524"/>
      <c r="E272" s="812"/>
      <c r="F272" s="503"/>
      <c r="G272" s="524"/>
      <c r="H272" s="812"/>
      <c r="I272" s="503"/>
      <c r="J272" s="503"/>
      <c r="K272" s="524"/>
      <c r="L272" s="812"/>
      <c r="M272" s="524"/>
      <c r="N272" s="812">
        <f t="shared" si="3"/>
        <v>0</v>
      </c>
      <c r="O272" s="503"/>
      <c r="P272" s="524"/>
      <c r="Q272" s="812">
        <f t="shared" si="4"/>
        <v>0</v>
      </c>
      <c r="R272" s="503"/>
      <c r="S272" s="524"/>
      <c r="T272" s="812">
        <f t="shared" ca="1" si="5"/>
        <v>0</v>
      </c>
      <c r="U272" s="503"/>
      <c r="V272" s="503"/>
      <c r="W272" s="503"/>
      <c r="X272" s="524"/>
      <c r="Y272" s="812">
        <f t="shared" ca="1" si="6"/>
        <v>0</v>
      </c>
      <c r="Z272" s="503"/>
      <c r="AA272" s="503"/>
      <c r="AB272" s="503"/>
      <c r="AC272" s="524"/>
      <c r="AD272" s="812">
        <f t="shared" ca="1" si="7"/>
        <v>0</v>
      </c>
      <c r="AE272" s="503"/>
      <c r="AF272" s="503"/>
      <c r="AG272" s="503"/>
      <c r="AH272" s="524"/>
      <c r="AI272" s="20"/>
    </row>
    <row r="273" spans="35:35" ht="13.5" customHeight="1" x14ac:dyDescent="0.25">
      <c r="AI273" s="20"/>
    </row>
  </sheetData>
  <mergeCells count="249">
    <mergeCell ref="Y269:AC269"/>
    <mergeCell ref="AD269:AH269"/>
    <mergeCell ref="B269:D269"/>
    <mergeCell ref="E269:G269"/>
    <mergeCell ref="H269:K269"/>
    <mergeCell ref="L269:M269"/>
    <mergeCell ref="N269:P269"/>
    <mergeCell ref="Q269:S269"/>
    <mergeCell ref="T269:X269"/>
    <mergeCell ref="Y268:AC268"/>
    <mergeCell ref="AD268:AH268"/>
    <mergeCell ref="B268:D268"/>
    <mergeCell ref="E268:G268"/>
    <mergeCell ref="H268:K268"/>
    <mergeCell ref="L268:M268"/>
    <mergeCell ref="N268:P268"/>
    <mergeCell ref="Q268:S268"/>
    <mergeCell ref="T268:X268"/>
    <mergeCell ref="AQ267:AS267"/>
    <mergeCell ref="AU267:AV267"/>
    <mergeCell ref="AW267:AX267"/>
    <mergeCell ref="AY267:AZ267"/>
    <mergeCell ref="B267:D267"/>
    <mergeCell ref="E267:G267"/>
    <mergeCell ref="H267:K267"/>
    <mergeCell ref="L267:M267"/>
    <mergeCell ref="N267:P267"/>
    <mergeCell ref="Q267:S267"/>
    <mergeCell ref="T267:X267"/>
    <mergeCell ref="B263:D263"/>
    <mergeCell ref="E263:G263"/>
    <mergeCell ref="H263:K263"/>
    <mergeCell ref="L263:M263"/>
    <mergeCell ref="N263:P263"/>
    <mergeCell ref="Q263:S263"/>
    <mergeCell ref="T263:X263"/>
    <mergeCell ref="Y267:AC267"/>
    <mergeCell ref="AD267:AH267"/>
    <mergeCell ref="B261:D261"/>
    <mergeCell ref="E261:G261"/>
    <mergeCell ref="H261:K261"/>
    <mergeCell ref="L261:M261"/>
    <mergeCell ref="Y262:AC262"/>
    <mergeCell ref="AD262:AH262"/>
    <mergeCell ref="B262:D262"/>
    <mergeCell ref="E262:G262"/>
    <mergeCell ref="H262:K262"/>
    <mergeCell ref="L262:M262"/>
    <mergeCell ref="N262:P262"/>
    <mergeCell ref="Q262:S262"/>
    <mergeCell ref="T262:X262"/>
    <mergeCell ref="N261:P261"/>
    <mergeCell ref="Q261:S261"/>
    <mergeCell ref="T261:X261"/>
    <mergeCell ref="Y261:AC261"/>
    <mergeCell ref="BI263:BK263"/>
    <mergeCell ref="BM263:BN263"/>
    <mergeCell ref="AY254:AZ254"/>
    <mergeCell ref="BI254:BK254"/>
    <mergeCell ref="BI257:BK257"/>
    <mergeCell ref="BM257:BN257"/>
    <mergeCell ref="BI260:BK260"/>
    <mergeCell ref="BM260:BN260"/>
    <mergeCell ref="AY261:AZ261"/>
    <mergeCell ref="AD261:AH261"/>
    <mergeCell ref="AQ261:AS261"/>
    <mergeCell ref="AU261:AV261"/>
    <mergeCell ref="AW261:AX261"/>
    <mergeCell ref="AU254:AV254"/>
    <mergeCell ref="AW254:AX254"/>
    <mergeCell ref="T259:AH259"/>
    <mergeCell ref="Y263:AC263"/>
    <mergeCell ref="AD263:AH263"/>
    <mergeCell ref="BM244:BN244"/>
    <mergeCell ref="AQ247:AS247"/>
    <mergeCell ref="AU247:AV247"/>
    <mergeCell ref="AW247:AX247"/>
    <mergeCell ref="AY247:AZ247"/>
    <mergeCell ref="BI247:BK247"/>
    <mergeCell ref="BM247:BN247"/>
    <mergeCell ref="AQ254:AS254"/>
    <mergeCell ref="BM254:BN254"/>
    <mergeCell ref="AF182:AH182"/>
    <mergeCell ref="AF207:AH207"/>
    <mergeCell ref="AF218:AH218"/>
    <mergeCell ref="AF229:AH229"/>
    <mergeCell ref="AQ244:AS244"/>
    <mergeCell ref="AU244:AV244"/>
    <mergeCell ref="AW244:AX244"/>
    <mergeCell ref="AY244:AZ244"/>
    <mergeCell ref="BI244:BK244"/>
    <mergeCell ref="AF128:AH128"/>
    <mergeCell ref="AF129:AH129"/>
    <mergeCell ref="AF130:AH130"/>
    <mergeCell ref="AF131:AH131"/>
    <mergeCell ref="AF132:AH132"/>
    <mergeCell ref="AF151:AH151"/>
    <mergeCell ref="AF152:AH152"/>
    <mergeCell ref="AF173:AH173"/>
    <mergeCell ref="AF174:AH174"/>
    <mergeCell ref="BB33:BE33"/>
    <mergeCell ref="AF62:AH62"/>
    <mergeCell ref="AF76:AH76"/>
    <mergeCell ref="AF77:AH77"/>
    <mergeCell ref="AF90:AH90"/>
    <mergeCell ref="AF114:AH114"/>
    <mergeCell ref="AF115:AH115"/>
    <mergeCell ref="AF116:AH116"/>
    <mergeCell ref="AF127:AH127"/>
    <mergeCell ref="BB20:BE20"/>
    <mergeCell ref="BF20:BI20"/>
    <mergeCell ref="BJ25:BM25"/>
    <mergeCell ref="BJ26:BM26"/>
    <mergeCell ref="BJ27:BM27"/>
    <mergeCell ref="BJ31:BM31"/>
    <mergeCell ref="BN31:BQ31"/>
    <mergeCell ref="BJ32:BM32"/>
    <mergeCell ref="BB21:BE21"/>
    <mergeCell ref="BF21:BI21"/>
    <mergeCell ref="BB22:BE22"/>
    <mergeCell ref="BB23:BE23"/>
    <mergeCell ref="BB24:BE24"/>
    <mergeCell ref="BB25:BE25"/>
    <mergeCell ref="BB26:BE26"/>
    <mergeCell ref="BB27:BE27"/>
    <mergeCell ref="BB28:BE28"/>
    <mergeCell ref="BB29:BE29"/>
    <mergeCell ref="BB30:BE30"/>
    <mergeCell ref="BB31:BE31"/>
    <mergeCell ref="BF31:BI31"/>
    <mergeCell ref="BB32:BE32"/>
    <mergeCell ref="AV10:AX10"/>
    <mergeCell ref="BB16:BE16"/>
    <mergeCell ref="BB17:BE17"/>
    <mergeCell ref="BF17:BI17"/>
    <mergeCell ref="BF18:BI18"/>
    <mergeCell ref="BB18:BE18"/>
    <mergeCell ref="BB19:BE19"/>
    <mergeCell ref="BF19:BI19"/>
    <mergeCell ref="BJ19:BM19"/>
    <mergeCell ref="AV5:AX5"/>
    <mergeCell ref="BO5:BQ5"/>
    <mergeCell ref="AV6:AX6"/>
    <mergeCell ref="BO6:BQ6"/>
    <mergeCell ref="AV7:AX7"/>
    <mergeCell ref="BO7:BQ7"/>
    <mergeCell ref="BO8:BQ8"/>
    <mergeCell ref="AV8:AX8"/>
    <mergeCell ref="AV9:AX9"/>
    <mergeCell ref="BQ247:BR247"/>
    <mergeCell ref="BO263:BP263"/>
    <mergeCell ref="BQ263:BR263"/>
    <mergeCell ref="BO247:BP247"/>
    <mergeCell ref="BO254:BP254"/>
    <mergeCell ref="BQ254:BR254"/>
    <mergeCell ref="BO257:BP257"/>
    <mergeCell ref="BQ257:BR257"/>
    <mergeCell ref="BO260:BP260"/>
    <mergeCell ref="BQ260:BR260"/>
    <mergeCell ref="BO144:BQ144"/>
    <mergeCell ref="BO164:BQ164"/>
    <mergeCell ref="BO171:BQ171"/>
    <mergeCell ref="BO190:BQ190"/>
    <mergeCell ref="BO217:BQ217"/>
    <mergeCell ref="BO218:BQ218"/>
    <mergeCell ref="BO219:BQ219"/>
    <mergeCell ref="BO244:BP244"/>
    <mergeCell ref="BQ244:BR244"/>
    <mergeCell ref="BO97:BQ97"/>
    <mergeCell ref="BO98:BQ98"/>
    <mergeCell ref="BO99:BQ99"/>
    <mergeCell ref="BO100:BQ100"/>
    <mergeCell ref="BO101:BQ101"/>
    <mergeCell ref="BO102:BQ102"/>
    <mergeCell ref="BO103:BQ103"/>
    <mergeCell ref="BO135:BQ135"/>
    <mergeCell ref="BO136:BQ136"/>
    <mergeCell ref="BO9:BQ9"/>
    <mergeCell ref="BO10:BQ10"/>
    <mergeCell ref="BO62:BQ62"/>
    <mergeCell ref="BO63:BQ63"/>
    <mergeCell ref="BO64:BQ64"/>
    <mergeCell ref="BO65:BQ65"/>
    <mergeCell ref="BO66:BQ66"/>
    <mergeCell ref="BO67:BQ67"/>
    <mergeCell ref="BO76:BQ76"/>
    <mergeCell ref="BN19:BQ19"/>
    <mergeCell ref="Y272:AC272"/>
    <mergeCell ref="AD272:AH272"/>
    <mergeCell ref="B272:D272"/>
    <mergeCell ref="E272:G272"/>
    <mergeCell ref="H272:K272"/>
    <mergeCell ref="L272:M272"/>
    <mergeCell ref="N272:P272"/>
    <mergeCell ref="Q272:S272"/>
    <mergeCell ref="T272:X272"/>
    <mergeCell ref="Y266:AC266"/>
    <mergeCell ref="AD266:AH266"/>
    <mergeCell ref="B266:D266"/>
    <mergeCell ref="E266:G266"/>
    <mergeCell ref="H266:K266"/>
    <mergeCell ref="L266:M266"/>
    <mergeCell ref="N266:P266"/>
    <mergeCell ref="Q266:S266"/>
    <mergeCell ref="T266:X266"/>
    <mergeCell ref="Y265:AC265"/>
    <mergeCell ref="AD265:AH265"/>
    <mergeCell ref="B265:D265"/>
    <mergeCell ref="E265:G265"/>
    <mergeCell ref="H265:K265"/>
    <mergeCell ref="L265:M265"/>
    <mergeCell ref="N265:P265"/>
    <mergeCell ref="Q265:S265"/>
    <mergeCell ref="T265:X265"/>
    <mergeCell ref="Y264:AC264"/>
    <mergeCell ref="AD264:AH264"/>
    <mergeCell ref="AQ264:AS264"/>
    <mergeCell ref="AU264:AV264"/>
    <mergeCell ref="AW264:AX264"/>
    <mergeCell ref="AY264:AZ264"/>
    <mergeCell ref="B264:D264"/>
    <mergeCell ref="E264:G264"/>
    <mergeCell ref="H264:K264"/>
    <mergeCell ref="L264:M264"/>
    <mergeCell ref="N264:P264"/>
    <mergeCell ref="Q264:S264"/>
    <mergeCell ref="T264:X264"/>
    <mergeCell ref="Y271:AC271"/>
    <mergeCell ref="AD271:AH271"/>
    <mergeCell ref="B271:D271"/>
    <mergeCell ref="E271:G271"/>
    <mergeCell ref="H271:K271"/>
    <mergeCell ref="L271:M271"/>
    <mergeCell ref="N271:P271"/>
    <mergeCell ref="Q271:S271"/>
    <mergeCell ref="T271:X271"/>
    <mergeCell ref="Y270:AC270"/>
    <mergeCell ref="AD270:AH270"/>
    <mergeCell ref="AQ270:AS270"/>
    <mergeCell ref="AU270:AV270"/>
    <mergeCell ref="AW270:AX270"/>
    <mergeCell ref="AY270:AZ270"/>
    <mergeCell ref="B270:D270"/>
    <mergeCell ref="E270:G270"/>
    <mergeCell ref="H270:K270"/>
    <mergeCell ref="L270:M270"/>
    <mergeCell ref="N270:P270"/>
    <mergeCell ref="Q270:S270"/>
    <mergeCell ref="T270:X270"/>
  </mergeCells>
  <conditionalFormatting sqref="A1:BS273">
    <cfRule type="cellIs" dxfId="32" priority="2" operator="equal">
      <formula>0</formula>
    </cfRule>
  </conditionalFormatting>
  <conditionalFormatting sqref="AF126:AH129">
    <cfRule type="cellIs" dxfId="31" priority="10" operator="equal">
      <formula>-25000</formula>
    </cfRule>
  </conditionalFormatting>
  <conditionalFormatting sqref="AQ244:AS244">
    <cfRule type="cellIs" dxfId="30" priority="12" operator="lessThanOrEqual">
      <formula>$AU$244</formula>
    </cfRule>
    <cfRule type="cellIs" dxfId="29" priority="14" operator="greaterThanOrEqual">
      <formula>$AY$244</formula>
    </cfRule>
  </conditionalFormatting>
  <conditionalFormatting sqref="AQ247:AS247">
    <cfRule type="cellIs" dxfId="28" priority="15" operator="lessThanOrEqual">
      <formula>$AU$247</formula>
    </cfRule>
    <cfRule type="cellIs" dxfId="27" priority="16" operator="greaterThanOrEqual">
      <formula>$AY$247</formula>
    </cfRule>
  </conditionalFormatting>
  <conditionalFormatting sqref="AQ254:AS254">
    <cfRule type="cellIs" dxfId="26" priority="17" operator="greaterThanOrEqual">
      <formula>$AU$254</formula>
    </cfRule>
    <cfRule type="cellIs" dxfId="25" priority="13" operator="lessThanOrEqual">
      <formula>$AY254</formula>
    </cfRule>
  </conditionalFormatting>
  <conditionalFormatting sqref="AQ261:AS261">
    <cfRule type="cellIs" dxfId="24" priority="19" operator="greaterThanOrEqual">
      <formula>$AY$261</formula>
    </cfRule>
    <cfRule type="cellIs" dxfId="23" priority="18" operator="lessThanOrEqual">
      <formula>$AU$261</formula>
    </cfRule>
  </conditionalFormatting>
  <conditionalFormatting sqref="AQ264:AS264">
    <cfRule type="cellIs" dxfId="22" priority="21" operator="greaterThanOrEqual">
      <formula>$AY$264</formula>
    </cfRule>
    <cfRule type="cellIs" dxfId="21" priority="20" operator="lessThanOrEqual">
      <formula>$AU$264</formula>
    </cfRule>
  </conditionalFormatting>
  <conditionalFormatting sqref="AQ267:AS267">
    <cfRule type="cellIs" dxfId="20" priority="23" operator="greaterThanOrEqual">
      <formula>$AY$267</formula>
    </cfRule>
    <cfRule type="cellIs" dxfId="19" priority="22" operator="lessThanOrEqual">
      <formula>$AU$267</formula>
    </cfRule>
  </conditionalFormatting>
  <conditionalFormatting sqref="AQ270:AS270">
    <cfRule type="cellIs" dxfId="18" priority="24" operator="lessThanOrEqual">
      <formula>$AU$270</formula>
    </cfRule>
    <cfRule type="cellIs" dxfId="17" priority="25" operator="greaterThanOrEqual">
      <formula>$AY$270</formula>
    </cfRule>
  </conditionalFormatting>
  <conditionalFormatting sqref="AT201 AT203 AT240 AT242 AT244 AT258:AT265 AT218 AT220">
    <cfRule type="cellIs" dxfId="16" priority="11" operator="lessThanOrEqual">
      <formula>"AY254"</formula>
    </cfRule>
  </conditionalFormatting>
  <conditionalFormatting sqref="AT201 AT203 AT240 AT242 AT244 AT258:AT265">
    <cfRule type="cellIs" dxfId="15" priority="7" operator="lessThanOrEqual">
      <formula>AU196</formula>
    </cfRule>
  </conditionalFormatting>
  <conditionalFormatting sqref="AT218 AT220">
    <cfRule type="cellIs" dxfId="14" priority="1" operator="lessThanOrEqual">
      <formula>AU214</formula>
    </cfRule>
  </conditionalFormatting>
  <conditionalFormatting sqref="BI244:BK244">
    <cfRule type="cellIs" dxfId="13" priority="4" operator="greaterThanOrEqual">
      <formula>BQ244</formula>
    </cfRule>
    <cfRule type="cellIs" dxfId="12" priority="3" operator="lessThanOrEqual">
      <formula>BM244</formula>
    </cfRule>
  </conditionalFormatting>
  <conditionalFormatting sqref="BI247:BK247">
    <cfRule type="cellIs" dxfId="11" priority="26" operator="lessThanOrEqual">
      <formula>BM247</formula>
    </cfRule>
    <cfRule type="cellIs" dxfId="10" priority="27" operator="greaterThanOrEqual">
      <formula>BQ247</formula>
    </cfRule>
  </conditionalFormatting>
  <conditionalFormatting sqref="BI254:BK254">
    <cfRule type="cellIs" dxfId="9" priority="6" operator="greaterThanOrEqual">
      <formula>BM254</formula>
    </cfRule>
    <cfRule type="cellIs" dxfId="8" priority="5" operator="lessThanOrEqual">
      <formula>BQ254</formula>
    </cfRule>
  </conditionalFormatting>
  <conditionalFormatting sqref="BI257:BK257">
    <cfRule type="cellIs" dxfId="7" priority="28" operator="greaterThanOrEqual">
      <formula>BM257</formula>
    </cfRule>
    <cfRule type="cellIs" dxfId="6" priority="29" operator="lessThanOrEqual">
      <formula>BQ257</formula>
    </cfRule>
  </conditionalFormatting>
  <conditionalFormatting sqref="BI260:BK260">
    <cfRule type="cellIs" dxfId="5" priority="30" operator="greaterThanOrEqual">
      <formula>BM260</formula>
    </cfRule>
    <cfRule type="cellIs" dxfId="4" priority="31" operator="lessThanOrEqual">
      <formula>BQ260</formula>
    </cfRule>
  </conditionalFormatting>
  <conditionalFormatting sqref="BI263:BK263">
    <cfRule type="cellIs" dxfId="3" priority="32" operator="lessThanOrEqual">
      <formula>BM263</formula>
    </cfRule>
    <cfRule type="cellIs" dxfId="2" priority="33" operator="greaterThanOrEqual">
      <formula>BQ263</formula>
    </cfRule>
  </conditionalFormatting>
  <conditionalFormatting sqref="BI6:BL6 BO6:BR6">
    <cfRule type="cellIs" dxfId="1" priority="8" operator="equal">
      <formula>30000</formula>
    </cfRule>
  </conditionalFormatting>
  <conditionalFormatting sqref="BO100:BQ102">
    <cfRule type="cellIs" dxfId="0" priority="9" operator="equal">
      <formula>-25000</formula>
    </cfRule>
  </conditionalFormatting>
  <pageMargins left="0.7" right="0.7" top="0.75" bottom="0.75" header="0" footer="0"/>
  <pageSetup pageOrder="overThenDown"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BS547"/>
  <sheetViews>
    <sheetView showGridLines="0" tabSelected="1" workbookViewId="0">
      <selection activeCell="A52" sqref="A1:XFD1048576"/>
    </sheetView>
  </sheetViews>
  <sheetFormatPr defaultColWidth="3.5546875" defaultRowHeight="13.5" customHeight="1" x14ac:dyDescent="0.25"/>
  <sheetData>
    <row r="1" spans="1:71" ht="13.5" customHeight="1" x14ac:dyDescent="0.25">
      <c r="BK1" s="30"/>
      <c r="BL1" s="30"/>
      <c r="BM1" s="30"/>
      <c r="BN1" s="30"/>
      <c r="BO1" s="30"/>
      <c r="BP1" s="30"/>
      <c r="BQ1" s="30"/>
      <c r="BR1" s="30"/>
      <c r="BS1" s="30"/>
    </row>
    <row r="2" spans="1:71" ht="13.5" customHeight="1" x14ac:dyDescent="0.25">
      <c r="A2" s="30"/>
      <c r="B2" s="49" t="s">
        <v>90</v>
      </c>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K2" s="49" t="s">
        <v>90</v>
      </c>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30"/>
    </row>
    <row r="3" spans="1:71" ht="13.5" customHeight="1" x14ac:dyDescent="0.25">
      <c r="A3" s="30"/>
      <c r="C3" s="20"/>
      <c r="D3" s="20"/>
      <c r="E3" s="20"/>
      <c r="F3" s="20"/>
      <c r="G3" s="20"/>
      <c r="H3" s="20"/>
      <c r="I3" s="20"/>
      <c r="J3" s="20"/>
      <c r="K3" s="20"/>
      <c r="L3" s="20"/>
      <c r="M3" s="20"/>
      <c r="N3" s="20"/>
      <c r="O3" s="20"/>
      <c r="P3" s="20"/>
      <c r="Q3" s="20"/>
      <c r="R3" s="20"/>
      <c r="S3" s="20"/>
      <c r="T3" s="20"/>
      <c r="U3" s="20"/>
      <c r="V3" s="20"/>
      <c r="W3" s="20"/>
      <c r="X3" s="20"/>
      <c r="AG3" s="30"/>
      <c r="AH3" s="30"/>
      <c r="AI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row>
    <row r="4" spans="1:71" ht="13.5" customHeight="1" x14ac:dyDescent="0.25">
      <c r="A4" s="30"/>
      <c r="B4" t="s">
        <v>91</v>
      </c>
      <c r="C4" s="20"/>
      <c r="D4" s="20"/>
      <c r="E4" s="20"/>
      <c r="F4" s="20"/>
      <c r="G4" s="20"/>
      <c r="H4" s="20"/>
      <c r="I4" s="20"/>
      <c r="J4" s="20"/>
      <c r="K4" s="20"/>
      <c r="L4" s="20"/>
      <c r="M4" s="20"/>
      <c r="N4" s="20"/>
      <c r="O4" s="20"/>
      <c r="P4" s="20"/>
      <c r="Q4" s="20"/>
      <c r="R4" s="20"/>
      <c r="S4" s="20"/>
      <c r="T4" s="20"/>
      <c r="U4" s="20"/>
      <c r="V4" s="20"/>
      <c r="W4" s="20"/>
      <c r="X4" s="20"/>
      <c r="AG4" s="30"/>
      <c r="AH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row>
    <row r="5" spans="1:71" ht="13.5" customHeight="1" x14ac:dyDescent="0.25">
      <c r="A5" s="30"/>
      <c r="B5" t="s">
        <v>92</v>
      </c>
      <c r="AG5" s="30"/>
      <c r="AH5" s="30"/>
      <c r="AI5" s="30"/>
      <c r="AK5" t="s">
        <v>93</v>
      </c>
      <c r="AL5" s="30"/>
      <c r="AM5" s="30"/>
      <c r="AN5" s="30"/>
      <c r="AO5" s="30"/>
      <c r="AP5" s="30"/>
      <c r="AQ5" s="30"/>
      <c r="AR5" s="30"/>
      <c r="AS5" s="30"/>
      <c r="AT5" s="30"/>
      <c r="AU5" s="30"/>
      <c r="BF5" s="30"/>
      <c r="BJ5" s="30"/>
      <c r="BK5" s="30"/>
      <c r="BL5" s="30"/>
      <c r="BM5" s="30"/>
      <c r="BN5" s="30"/>
      <c r="BO5" s="30"/>
      <c r="BP5" s="30"/>
      <c r="BQ5" s="30"/>
      <c r="BR5" s="30"/>
      <c r="BS5" s="30"/>
    </row>
    <row r="6" spans="1:71" ht="13.5" customHeight="1" x14ac:dyDescent="0.25">
      <c r="A6" s="30"/>
      <c r="B6" t="s">
        <v>94</v>
      </c>
      <c r="AG6" s="30"/>
      <c r="AH6" s="30"/>
      <c r="AI6" s="30"/>
      <c r="AL6" s="30"/>
      <c r="AM6" s="30"/>
      <c r="AN6" s="30"/>
      <c r="AO6" s="30"/>
      <c r="AP6" s="30"/>
      <c r="AQ6" s="30"/>
      <c r="AR6" s="30"/>
      <c r="AS6" s="30"/>
      <c r="AT6" s="30"/>
      <c r="AU6" s="30"/>
      <c r="BF6" s="30"/>
      <c r="BJ6" s="30"/>
      <c r="BK6" s="30"/>
      <c r="BL6" s="30"/>
      <c r="BM6" s="30"/>
      <c r="BN6" s="30"/>
      <c r="BO6" s="30"/>
      <c r="BP6" s="30"/>
      <c r="BQ6" s="30"/>
      <c r="BR6" s="30"/>
      <c r="BS6" s="30"/>
    </row>
    <row r="7" spans="1:71" ht="13.5" customHeight="1" x14ac:dyDescent="0.25">
      <c r="A7" s="30"/>
      <c r="B7" s="50" t="s">
        <v>95</v>
      </c>
      <c r="C7" s="30"/>
      <c r="D7" s="30"/>
      <c r="E7" s="30"/>
      <c r="AG7" s="30"/>
      <c r="AH7" s="30"/>
      <c r="AI7" s="30"/>
      <c r="AK7" t="s">
        <v>96</v>
      </c>
      <c r="AL7" s="30"/>
      <c r="AM7" s="30"/>
      <c r="AV7" s="17"/>
      <c r="AW7" s="17"/>
      <c r="AX7" s="17"/>
      <c r="AY7" s="17"/>
      <c r="AZ7" s="17"/>
      <c r="BA7" s="17"/>
      <c r="BB7" s="17"/>
      <c r="BC7" s="17"/>
      <c r="BD7" s="17"/>
      <c r="BE7" s="17"/>
      <c r="BF7" s="30"/>
      <c r="BJ7" s="30"/>
      <c r="BK7" s="30"/>
      <c r="BL7" s="30"/>
      <c r="BM7" s="30"/>
      <c r="BN7" s="30"/>
      <c r="BO7" s="30"/>
      <c r="BP7" s="30"/>
      <c r="BQ7" s="30"/>
      <c r="BR7" s="30"/>
      <c r="BS7" s="30"/>
    </row>
    <row r="8" spans="1:71" ht="13.5" customHeight="1" x14ac:dyDescent="0.25">
      <c r="A8" s="30"/>
      <c r="B8" t="s">
        <v>97</v>
      </c>
      <c r="AG8" s="30"/>
      <c r="AH8" s="30"/>
      <c r="AI8" s="30"/>
      <c r="AL8" s="30"/>
      <c r="AM8" s="30"/>
      <c r="BF8" s="30"/>
      <c r="BJ8" s="30"/>
      <c r="BK8" s="30"/>
      <c r="BL8" s="30"/>
      <c r="BM8" s="30"/>
      <c r="BN8" s="30"/>
      <c r="BO8" s="30"/>
      <c r="BP8" s="30"/>
      <c r="BQ8" s="30"/>
      <c r="BR8" s="30"/>
      <c r="BS8" s="30"/>
    </row>
    <row r="9" spans="1:71" ht="13.5" customHeight="1" x14ac:dyDescent="0.25">
      <c r="A9" s="30"/>
      <c r="B9" t="s">
        <v>98</v>
      </c>
      <c r="AG9" s="30"/>
      <c r="AH9" s="30"/>
      <c r="AI9" s="30"/>
      <c r="AK9" t="s">
        <v>99</v>
      </c>
      <c r="AL9" s="30"/>
      <c r="AM9" s="30"/>
      <c r="AR9" s="17"/>
      <c r="AS9" s="17"/>
      <c r="AT9" s="17"/>
      <c r="AU9" s="17"/>
      <c r="BF9" s="30"/>
      <c r="BJ9" s="30"/>
      <c r="BK9" s="30"/>
      <c r="BL9" s="30"/>
      <c r="BM9" s="30"/>
      <c r="BN9" s="30"/>
      <c r="BO9" s="30"/>
      <c r="BP9" s="30"/>
      <c r="BQ9" s="30"/>
      <c r="BR9" s="30"/>
      <c r="BS9" s="30"/>
    </row>
    <row r="10" spans="1:71" ht="13.5" customHeight="1" x14ac:dyDescent="0.25">
      <c r="A10" s="30"/>
      <c r="B10" t="s">
        <v>100</v>
      </c>
      <c r="F10" s="20"/>
      <c r="G10" s="20"/>
      <c r="H10" s="20"/>
      <c r="I10" s="20"/>
      <c r="J10" s="20"/>
      <c r="K10" s="20"/>
      <c r="L10" s="20"/>
      <c r="M10" s="20"/>
      <c r="N10" s="20"/>
      <c r="O10" s="20"/>
      <c r="P10" s="20"/>
      <c r="Q10" s="20"/>
      <c r="R10" s="20"/>
      <c r="S10" s="20"/>
      <c r="T10" s="20"/>
      <c r="U10" s="20"/>
      <c r="V10" s="20"/>
      <c r="W10" s="20"/>
      <c r="X10" s="20"/>
      <c r="AG10" s="30"/>
      <c r="AH10" s="30"/>
      <c r="AI10" s="30"/>
      <c r="AL10" s="30"/>
      <c r="AM10" s="30"/>
      <c r="BF10" s="30"/>
      <c r="BJ10" s="30"/>
      <c r="BK10" s="30"/>
      <c r="BL10" s="30"/>
      <c r="BM10" s="30"/>
      <c r="BN10" s="30"/>
      <c r="BO10" s="30"/>
      <c r="BP10" s="30"/>
      <c r="BQ10" s="30"/>
      <c r="BR10" s="30"/>
      <c r="BS10" s="30"/>
    </row>
    <row r="11" spans="1:71" ht="13.5" customHeight="1" x14ac:dyDescent="0.25">
      <c r="A11" s="30"/>
      <c r="B11" t="s">
        <v>101</v>
      </c>
      <c r="C11" s="20"/>
      <c r="D11" s="20"/>
      <c r="E11" s="20"/>
      <c r="F11" s="20"/>
      <c r="G11" s="20"/>
      <c r="H11" s="20"/>
      <c r="I11" s="20"/>
      <c r="J11" s="20"/>
      <c r="K11" s="20"/>
      <c r="L11" s="20"/>
      <c r="M11" s="20"/>
      <c r="N11" s="20"/>
      <c r="O11" s="20"/>
      <c r="P11" s="20"/>
      <c r="Q11" s="20"/>
      <c r="R11" s="20"/>
      <c r="S11" s="20"/>
      <c r="T11" s="20"/>
      <c r="U11" s="20"/>
      <c r="V11" s="20"/>
      <c r="W11" s="20"/>
      <c r="X11" s="20"/>
      <c r="AG11" s="30"/>
      <c r="AH11" s="30"/>
      <c r="AI11" s="30"/>
      <c r="AK11" t="s">
        <v>102</v>
      </c>
      <c r="AL11" s="30"/>
      <c r="AM11" s="30"/>
      <c r="BF11" s="30"/>
      <c r="BJ11" s="30"/>
      <c r="BK11" s="30"/>
      <c r="BL11" s="30"/>
      <c r="BM11" s="30"/>
      <c r="BN11" s="30"/>
      <c r="BO11" s="30"/>
      <c r="BP11" s="30"/>
      <c r="BQ11" s="30"/>
      <c r="BR11" s="30"/>
      <c r="BS11" s="30"/>
    </row>
    <row r="12" spans="1:71" ht="13.5" customHeight="1" x14ac:dyDescent="0.25">
      <c r="A12" s="30"/>
      <c r="B12" s="30"/>
      <c r="C12" s="20"/>
      <c r="D12" s="20"/>
      <c r="E12" s="20"/>
      <c r="F12" s="20"/>
      <c r="G12" s="20"/>
      <c r="H12" s="20"/>
      <c r="I12" s="20"/>
      <c r="J12" s="20"/>
      <c r="K12" s="20"/>
      <c r="L12" s="20"/>
      <c r="M12" s="20"/>
      <c r="N12" s="20"/>
      <c r="O12" s="20"/>
      <c r="P12" s="20"/>
      <c r="Q12" s="20"/>
      <c r="R12" s="20"/>
      <c r="S12" s="20"/>
      <c r="T12" s="20"/>
      <c r="U12" s="20"/>
      <c r="V12" s="20"/>
      <c r="W12" s="20"/>
      <c r="X12" s="20"/>
      <c r="AG12" s="30"/>
      <c r="AH12" s="30"/>
      <c r="AI12" s="30"/>
      <c r="AK12" t="s">
        <v>103</v>
      </c>
      <c r="AL12" s="30"/>
      <c r="AM12" s="30"/>
      <c r="BF12" s="30"/>
      <c r="BJ12" s="30"/>
      <c r="BK12" s="30"/>
      <c r="BL12" s="30"/>
      <c r="BM12" s="30"/>
      <c r="BN12" s="30"/>
      <c r="BO12" s="30"/>
      <c r="BP12" s="30"/>
      <c r="BQ12" s="30"/>
      <c r="BR12" s="30"/>
      <c r="BS12" s="30"/>
    </row>
    <row r="13" spans="1:71" ht="13.5" customHeight="1" x14ac:dyDescent="0.25">
      <c r="A13" s="30"/>
      <c r="B13" t="s">
        <v>104</v>
      </c>
      <c r="S13" s="20"/>
      <c r="T13" s="20"/>
      <c r="U13" s="20"/>
      <c r="V13" s="20"/>
      <c r="W13" s="20"/>
      <c r="X13" s="20"/>
      <c r="AG13" s="30"/>
      <c r="AH13" s="30"/>
      <c r="AI13" s="30"/>
      <c r="AL13" s="30"/>
      <c r="AM13" s="30"/>
      <c r="BF13" s="30"/>
      <c r="BJ13" s="30"/>
      <c r="BK13" s="30"/>
      <c r="BL13" s="30"/>
      <c r="BM13" s="30"/>
      <c r="BN13" s="30"/>
      <c r="BO13" s="30"/>
      <c r="BP13" s="30"/>
      <c r="BQ13" s="30"/>
      <c r="BR13" s="30"/>
      <c r="BS13" s="30"/>
    </row>
    <row r="14" spans="1:71" ht="13.5" customHeight="1" x14ac:dyDescent="0.25">
      <c r="A14" s="30"/>
      <c r="B14" t="s">
        <v>105</v>
      </c>
      <c r="AG14" s="30"/>
      <c r="AH14" s="30"/>
      <c r="AI14" s="30"/>
      <c r="AK14" t="s">
        <v>106</v>
      </c>
      <c r="AL14" s="30"/>
      <c r="AM14" s="30"/>
      <c r="BF14" s="30"/>
      <c r="BJ14" s="30"/>
      <c r="BK14" s="30"/>
      <c r="BL14" s="30"/>
      <c r="BM14" s="30"/>
      <c r="BN14" s="30"/>
      <c r="BO14" s="30"/>
      <c r="BP14" s="30"/>
      <c r="BQ14" s="30"/>
      <c r="BR14" s="30"/>
      <c r="BS14" s="30"/>
    </row>
    <row r="15" spans="1:71" ht="13.5" customHeight="1" x14ac:dyDescent="0.25">
      <c r="A15" s="30"/>
      <c r="B15" s="30" t="s">
        <v>107</v>
      </c>
      <c r="AG15" s="30"/>
      <c r="AH15" s="30"/>
      <c r="AI15" s="30"/>
      <c r="AK15" t="s">
        <v>108</v>
      </c>
      <c r="AL15" s="30"/>
      <c r="AM15" s="30"/>
      <c r="BF15" s="30"/>
      <c r="BJ15" s="30"/>
      <c r="BK15" s="30"/>
      <c r="BL15" s="30"/>
      <c r="BM15" s="30"/>
      <c r="BN15" s="30"/>
      <c r="BO15" s="30"/>
      <c r="BP15" s="30"/>
      <c r="BQ15" s="30"/>
      <c r="BR15" s="30"/>
      <c r="BS15" s="30"/>
    </row>
    <row r="16" spans="1:71" ht="13.5" customHeight="1" x14ac:dyDescent="0.25">
      <c r="A16" s="30"/>
      <c r="B16" t="s">
        <v>109</v>
      </c>
      <c r="AG16" s="30"/>
      <c r="AH16" s="30"/>
      <c r="AI16" s="30"/>
      <c r="AL16" s="30"/>
      <c r="AM16" s="30"/>
      <c r="BF16" s="30"/>
      <c r="BJ16" s="30"/>
      <c r="BK16" s="30"/>
      <c r="BL16" s="30"/>
      <c r="BM16" s="30"/>
      <c r="BN16" s="30"/>
      <c r="BO16" s="30"/>
      <c r="BP16" s="30"/>
      <c r="BQ16" s="30"/>
      <c r="BR16" s="30"/>
      <c r="BS16" s="30"/>
    </row>
    <row r="17" spans="1:71" ht="13.5" customHeight="1" x14ac:dyDescent="0.25">
      <c r="A17" s="30"/>
      <c r="B17" s="30"/>
      <c r="AG17" s="30"/>
      <c r="AH17" s="30"/>
      <c r="AI17" s="30"/>
      <c r="AK17" t="s">
        <v>110</v>
      </c>
      <c r="AL17" s="30"/>
      <c r="AM17" s="30"/>
      <c r="BF17" s="30"/>
      <c r="BJ17" s="30"/>
      <c r="BK17" s="30"/>
      <c r="BL17" s="30"/>
      <c r="BM17" s="30"/>
      <c r="BN17" s="30"/>
      <c r="BO17" s="30"/>
      <c r="BP17" s="30"/>
      <c r="BQ17" s="30"/>
      <c r="BR17" s="30"/>
      <c r="BS17" s="30"/>
    </row>
    <row r="18" spans="1:71" ht="13.5" customHeight="1" x14ac:dyDescent="0.25">
      <c r="A18" s="30"/>
      <c r="B18" t="s">
        <v>111</v>
      </c>
      <c r="AG18" s="30"/>
      <c r="AH18" s="30"/>
      <c r="AI18" s="30"/>
      <c r="AL18" s="30"/>
      <c r="AM18" s="30"/>
      <c r="BF18" s="30"/>
      <c r="BJ18" s="30"/>
      <c r="BK18" s="30"/>
      <c r="BL18" s="30"/>
      <c r="BM18" s="30"/>
      <c r="BN18" s="30"/>
      <c r="BO18" s="30"/>
      <c r="BP18" s="30"/>
      <c r="BQ18" s="30"/>
      <c r="BR18" s="30"/>
      <c r="BS18" s="30"/>
    </row>
    <row r="19" spans="1:71" ht="13.5" customHeight="1" x14ac:dyDescent="0.25">
      <c r="A19" s="30"/>
      <c r="B19" s="30" t="s">
        <v>112</v>
      </c>
      <c r="AG19" s="30"/>
      <c r="AH19" s="30"/>
      <c r="AI19" s="30"/>
      <c r="AK19" t="s">
        <v>113</v>
      </c>
      <c r="AL19" s="30"/>
      <c r="AM19" s="30"/>
      <c r="BF19" s="30"/>
      <c r="BJ19" s="30"/>
      <c r="BK19" s="30"/>
      <c r="BL19" s="30"/>
      <c r="BM19" s="30"/>
      <c r="BN19" s="30"/>
      <c r="BO19" s="30"/>
      <c r="BP19" s="30"/>
      <c r="BQ19" s="30"/>
      <c r="BR19" s="30"/>
      <c r="BS19" s="30"/>
    </row>
    <row r="20" spans="1:71" ht="13.5" customHeight="1" x14ac:dyDescent="0.25">
      <c r="A20" s="30"/>
      <c r="B20" s="30"/>
      <c r="AG20" s="30"/>
      <c r="AH20" s="30"/>
      <c r="AI20" s="30"/>
      <c r="AL20" s="30"/>
      <c r="AM20" s="30"/>
      <c r="BF20" s="30"/>
      <c r="BJ20" s="30"/>
      <c r="BK20" s="30"/>
      <c r="BL20" s="30"/>
      <c r="BM20" s="30"/>
      <c r="BN20" s="30"/>
      <c r="BO20" s="30"/>
      <c r="BP20" s="30"/>
      <c r="BQ20" s="30"/>
      <c r="BR20" s="30"/>
      <c r="BS20" s="30"/>
    </row>
    <row r="21" spans="1:71" ht="13.5" customHeight="1" x14ac:dyDescent="0.25">
      <c r="A21" s="30"/>
      <c r="B21" t="s">
        <v>114</v>
      </c>
      <c r="AG21" s="30"/>
      <c r="AH21" s="30"/>
      <c r="AI21" s="30"/>
      <c r="AK21" t="s">
        <v>115</v>
      </c>
      <c r="AL21" s="30"/>
      <c r="AM21" s="30"/>
      <c r="BF21" s="30"/>
      <c r="BJ21" s="30"/>
      <c r="BK21" s="30"/>
      <c r="BL21" s="30"/>
      <c r="BM21" s="30"/>
      <c r="BN21" s="30"/>
      <c r="BO21" s="30"/>
      <c r="BP21" s="30"/>
      <c r="BQ21" s="30"/>
      <c r="BR21" s="30"/>
      <c r="BS21" s="30"/>
    </row>
    <row r="22" spans="1:71" ht="13.5" customHeight="1" x14ac:dyDescent="0.25">
      <c r="A22" s="30"/>
      <c r="B22" t="s">
        <v>116</v>
      </c>
      <c r="AG22" s="30"/>
      <c r="AH22" s="30"/>
      <c r="AI22" s="30"/>
      <c r="AK22" t="s">
        <v>117</v>
      </c>
      <c r="AL22" s="30"/>
      <c r="AM22" s="30"/>
      <c r="BF22" s="30"/>
      <c r="BJ22" s="30"/>
      <c r="BK22" s="30"/>
      <c r="BL22" s="30"/>
      <c r="BM22" s="30"/>
      <c r="BN22" s="30"/>
      <c r="BO22" s="30"/>
      <c r="BP22" s="30"/>
      <c r="BQ22" s="30"/>
      <c r="BR22" s="30"/>
      <c r="BS22" s="30"/>
    </row>
    <row r="23" spans="1:71" ht="13.5" customHeight="1" x14ac:dyDescent="0.25">
      <c r="A23" s="30"/>
      <c r="B23" t="s">
        <v>118</v>
      </c>
      <c r="AG23" s="30"/>
      <c r="AH23" s="30"/>
      <c r="AI23" s="30"/>
      <c r="AL23" s="30"/>
      <c r="AM23" s="30"/>
      <c r="BF23" s="30"/>
      <c r="BJ23" s="30"/>
      <c r="BK23" s="30"/>
      <c r="BL23" s="30"/>
      <c r="BM23" s="30"/>
      <c r="BN23" s="30"/>
      <c r="BO23" s="30"/>
      <c r="BP23" s="30"/>
      <c r="BQ23" s="30"/>
      <c r="BR23" s="30"/>
      <c r="BS23" s="30"/>
    </row>
    <row r="24" spans="1:71" ht="13.5" customHeight="1" x14ac:dyDescent="0.25">
      <c r="A24" s="30"/>
      <c r="B24" t="s">
        <v>119</v>
      </c>
      <c r="AG24" s="30"/>
      <c r="AH24" s="30"/>
      <c r="AI24" s="30"/>
      <c r="AK24" t="s">
        <v>120</v>
      </c>
      <c r="AL24" s="30"/>
      <c r="AM24" s="30"/>
      <c r="BF24" s="30"/>
      <c r="BJ24" s="30"/>
      <c r="BK24" s="30"/>
      <c r="BL24" s="30"/>
      <c r="BM24" s="30"/>
      <c r="BN24" s="30"/>
      <c r="BO24" s="30"/>
      <c r="BP24" s="30"/>
      <c r="BQ24" s="30"/>
      <c r="BR24" s="30"/>
      <c r="BS24" s="30"/>
    </row>
    <row r="25" spans="1:71" ht="13.5" customHeight="1" x14ac:dyDescent="0.25">
      <c r="A25" s="30"/>
      <c r="B25" t="s">
        <v>121</v>
      </c>
      <c r="AG25" s="30"/>
      <c r="AH25" s="30"/>
      <c r="AI25" s="30"/>
      <c r="AL25" s="30"/>
      <c r="AM25" s="30"/>
      <c r="BF25" s="30"/>
      <c r="BJ25" s="30"/>
      <c r="BK25" s="30"/>
      <c r="BL25" s="30"/>
      <c r="BM25" s="30"/>
      <c r="BN25" s="30"/>
      <c r="BO25" s="30"/>
      <c r="BP25" s="30"/>
      <c r="BQ25" s="30"/>
      <c r="BR25" s="30"/>
      <c r="BS25" s="30"/>
    </row>
    <row r="26" spans="1:71" ht="13.5" customHeight="1" x14ac:dyDescent="0.25">
      <c r="A26" s="30"/>
      <c r="B26" s="30"/>
      <c r="C26" s="30"/>
      <c r="AG26" s="30"/>
      <c r="AH26" s="30"/>
      <c r="AI26" s="30"/>
      <c r="AK26" t="s">
        <v>122</v>
      </c>
      <c r="AL26" s="30"/>
      <c r="AM26" s="30"/>
      <c r="BF26" s="30"/>
      <c r="BJ26" s="30"/>
      <c r="BK26" s="30"/>
      <c r="BL26" s="30"/>
      <c r="BM26" s="30"/>
      <c r="BN26" s="30"/>
      <c r="BO26" s="30"/>
      <c r="BP26" s="30"/>
      <c r="BQ26" s="30"/>
      <c r="BR26" s="30"/>
      <c r="BS26" s="30"/>
    </row>
    <row r="27" spans="1:71" ht="13.5" customHeight="1" x14ac:dyDescent="0.25">
      <c r="A27" s="30"/>
      <c r="B27" t="s">
        <v>123</v>
      </c>
      <c r="AG27" s="30"/>
      <c r="AH27" s="30"/>
      <c r="AI27" s="30"/>
      <c r="AL27" s="30"/>
      <c r="AM27" s="30"/>
      <c r="BF27" s="30"/>
      <c r="BJ27" s="30"/>
      <c r="BK27" s="30"/>
      <c r="BL27" s="30"/>
      <c r="BM27" s="30"/>
      <c r="BN27" s="30"/>
      <c r="BO27" s="30"/>
      <c r="BP27" s="30"/>
      <c r="BQ27" s="30"/>
      <c r="BR27" s="30"/>
      <c r="BS27" s="30"/>
    </row>
    <row r="28" spans="1:71" ht="13.5" customHeight="1" x14ac:dyDescent="0.25">
      <c r="A28" s="30"/>
      <c r="AG28" s="30"/>
      <c r="AH28" s="30"/>
      <c r="AI28" s="30"/>
      <c r="AK28" t="s">
        <v>124</v>
      </c>
      <c r="AL28" s="30"/>
      <c r="AM28" s="30"/>
      <c r="BF28" s="30"/>
      <c r="BJ28" s="30"/>
      <c r="BK28" s="30"/>
      <c r="BL28" s="30"/>
      <c r="BM28" s="30"/>
      <c r="BN28" s="30"/>
      <c r="BO28" s="30"/>
      <c r="BP28" s="30"/>
      <c r="BQ28" s="30"/>
      <c r="BR28" s="30"/>
      <c r="BS28" s="30"/>
    </row>
    <row r="29" spans="1:71" ht="13.5" customHeight="1" x14ac:dyDescent="0.25">
      <c r="A29" s="30"/>
      <c r="B29" t="s">
        <v>125</v>
      </c>
      <c r="AG29" s="30"/>
      <c r="AH29" s="30"/>
      <c r="AI29" s="30"/>
      <c r="AK29" t="s">
        <v>126</v>
      </c>
      <c r="AL29" s="30"/>
      <c r="AM29" s="30"/>
      <c r="BF29" s="30"/>
      <c r="BJ29" s="30"/>
      <c r="BK29" s="30"/>
      <c r="BL29" s="30"/>
      <c r="BM29" s="30"/>
      <c r="BN29" s="30"/>
      <c r="BO29" s="30"/>
      <c r="BP29" s="30"/>
      <c r="BQ29" s="30"/>
      <c r="BR29" s="30"/>
      <c r="BS29" s="30"/>
    </row>
    <row r="30" spans="1:71" ht="13.5" customHeight="1" x14ac:dyDescent="0.25">
      <c r="A30" s="30"/>
      <c r="AG30" s="30"/>
      <c r="AH30" s="30"/>
      <c r="AI30" s="30"/>
      <c r="AL30" s="30"/>
      <c r="AM30" s="30"/>
      <c r="BF30" s="30"/>
      <c r="BJ30" s="30"/>
      <c r="BK30" s="30"/>
      <c r="BL30" s="30"/>
      <c r="BM30" s="30"/>
      <c r="BN30" s="30"/>
      <c r="BO30" s="30"/>
      <c r="BP30" s="30"/>
      <c r="BQ30" s="30"/>
      <c r="BR30" s="30"/>
      <c r="BS30" s="30"/>
    </row>
    <row r="31" spans="1:71" ht="13.5" customHeight="1" x14ac:dyDescent="0.25">
      <c r="A31" s="30"/>
      <c r="B31" t="s">
        <v>127</v>
      </c>
      <c r="AG31" s="30"/>
      <c r="AH31" s="30"/>
      <c r="AI31" s="30"/>
      <c r="AK31" t="s">
        <v>128</v>
      </c>
      <c r="AL31" s="30"/>
      <c r="AM31" s="30"/>
      <c r="BF31" s="30"/>
      <c r="BJ31" s="30"/>
      <c r="BK31" s="30"/>
      <c r="BL31" s="30"/>
      <c r="BM31" s="30"/>
      <c r="BN31" s="30"/>
      <c r="BO31" s="30"/>
      <c r="BP31" s="30"/>
      <c r="BQ31" s="30"/>
      <c r="BR31" s="30"/>
      <c r="BS31" s="30"/>
    </row>
    <row r="32" spans="1:71" ht="13.5" customHeight="1" x14ac:dyDescent="0.25">
      <c r="A32" s="30"/>
      <c r="AG32" s="30"/>
      <c r="AH32" s="30"/>
      <c r="AI32" s="30"/>
      <c r="AL32" s="30"/>
      <c r="AM32" s="30"/>
      <c r="BF32" s="30"/>
      <c r="BJ32" s="30"/>
      <c r="BK32" s="30"/>
      <c r="BL32" s="30"/>
      <c r="BM32" s="30"/>
      <c r="BN32" s="30"/>
      <c r="BO32" s="30"/>
      <c r="BP32" s="30"/>
      <c r="BQ32" s="30"/>
      <c r="BR32" s="30"/>
      <c r="BS32" s="30"/>
    </row>
    <row r="33" spans="1:71" ht="13.5" customHeight="1" x14ac:dyDescent="0.25">
      <c r="A33" s="30"/>
      <c r="B33" t="s">
        <v>129</v>
      </c>
      <c r="C33" s="30"/>
      <c r="D33" s="30"/>
      <c r="E33" s="30"/>
      <c r="F33" s="30"/>
      <c r="G33" s="30"/>
      <c r="H33" s="30"/>
      <c r="I33" s="30"/>
      <c r="J33" s="30"/>
      <c r="K33" s="30"/>
      <c r="L33" s="30"/>
      <c r="M33" s="30"/>
      <c r="N33" s="30"/>
      <c r="O33" s="30"/>
      <c r="P33" s="30"/>
      <c r="Q33" s="30"/>
      <c r="R33" s="30"/>
      <c r="AG33" s="30"/>
      <c r="AH33" s="30"/>
      <c r="AI33" s="30"/>
      <c r="AK33" t="s">
        <v>130</v>
      </c>
      <c r="AL33" s="30"/>
      <c r="AM33" s="30"/>
      <c r="BF33" s="30"/>
      <c r="BJ33" s="30"/>
      <c r="BK33" s="30"/>
      <c r="BL33" s="30"/>
      <c r="BM33" s="30"/>
      <c r="BN33" s="30"/>
      <c r="BO33" s="30"/>
      <c r="BP33" s="30"/>
      <c r="BQ33" s="30"/>
      <c r="BR33" s="30"/>
      <c r="BS33" s="30"/>
    </row>
    <row r="34" spans="1:71" ht="13.5" customHeight="1" x14ac:dyDescent="0.25">
      <c r="A34" s="30"/>
      <c r="B34" s="30"/>
      <c r="S34" s="30"/>
      <c r="T34" s="30"/>
      <c r="U34" s="30"/>
      <c r="V34" s="30"/>
      <c r="W34" s="30"/>
      <c r="X34" s="30"/>
      <c r="Y34" s="30"/>
      <c r="Z34" s="30"/>
      <c r="AA34" s="30"/>
      <c r="AB34" s="30"/>
      <c r="AC34" s="30"/>
      <c r="AD34" s="30"/>
      <c r="AE34" s="30"/>
      <c r="AF34" s="30"/>
      <c r="AG34" s="30"/>
      <c r="AH34" s="30"/>
      <c r="AI34" s="30"/>
      <c r="AK34" t="s">
        <v>131</v>
      </c>
      <c r="AL34" s="30"/>
      <c r="AM34" s="30"/>
      <c r="BF34" s="30"/>
      <c r="BJ34" s="30"/>
      <c r="BK34" s="30"/>
      <c r="BL34" s="30"/>
      <c r="BM34" s="30"/>
      <c r="BN34" s="30"/>
      <c r="BO34" s="30"/>
      <c r="BP34" s="30"/>
      <c r="BQ34" s="30"/>
      <c r="BR34" s="30"/>
      <c r="BS34" s="30"/>
    </row>
    <row r="35" spans="1:71" ht="13.5" customHeight="1" x14ac:dyDescent="0.25">
      <c r="A35" s="30"/>
      <c r="B35" t="s">
        <v>132</v>
      </c>
      <c r="AG35" s="30"/>
      <c r="AH35" s="30"/>
      <c r="AI35" s="30"/>
      <c r="AL35" s="30"/>
      <c r="AM35" s="30"/>
      <c r="BF35" s="30"/>
      <c r="BJ35" s="30"/>
      <c r="BK35" s="30"/>
      <c r="BL35" s="30"/>
      <c r="BM35" s="30"/>
      <c r="BN35" s="30"/>
      <c r="BO35" s="30"/>
      <c r="BP35" s="30"/>
      <c r="BQ35" s="30"/>
      <c r="BR35" s="30"/>
      <c r="BS35" s="30"/>
    </row>
    <row r="36" spans="1:71" ht="13.5" customHeight="1" x14ac:dyDescent="0.25">
      <c r="A36" s="30"/>
      <c r="B36" t="s">
        <v>133</v>
      </c>
      <c r="AG36" s="30"/>
      <c r="AH36" s="30"/>
      <c r="AI36" s="30"/>
      <c r="AK36" t="s">
        <v>134</v>
      </c>
      <c r="AL36" s="30"/>
      <c r="AM36" s="30"/>
      <c r="BF36" s="30"/>
      <c r="BJ36" s="30"/>
      <c r="BK36" s="30"/>
      <c r="BL36" s="30"/>
      <c r="BM36" s="30"/>
      <c r="BN36" s="30"/>
      <c r="BO36" s="30"/>
      <c r="BP36" s="30"/>
      <c r="BQ36" s="30"/>
      <c r="BR36" s="30"/>
      <c r="BS36" s="30"/>
    </row>
    <row r="37" spans="1:71" ht="13.5" customHeight="1" x14ac:dyDescent="0.25">
      <c r="A37" s="30"/>
      <c r="B37" t="s">
        <v>135</v>
      </c>
      <c r="AF37" s="30"/>
      <c r="AG37" s="30"/>
      <c r="AH37" s="30"/>
      <c r="AI37" s="30"/>
      <c r="AK37" t="s">
        <v>136</v>
      </c>
      <c r="AL37" s="30"/>
      <c r="AM37" s="30"/>
      <c r="BF37" s="30"/>
      <c r="BJ37" s="30"/>
      <c r="BK37" s="30"/>
      <c r="BL37" s="30"/>
      <c r="BM37" s="30"/>
      <c r="BN37" s="30"/>
      <c r="BO37" s="30"/>
      <c r="BP37" s="30"/>
      <c r="BQ37" s="30"/>
      <c r="BR37" s="30"/>
      <c r="BS37" s="30"/>
    </row>
    <row r="38" spans="1:71" ht="13.5" customHeight="1" x14ac:dyDescent="0.25">
      <c r="A38" s="30"/>
      <c r="B38" s="30"/>
      <c r="C38" s="30"/>
      <c r="D38" s="38"/>
      <c r="E38" s="51"/>
      <c r="F38" s="51"/>
      <c r="G38" s="52"/>
      <c r="H38" s="52"/>
      <c r="I38" s="52"/>
      <c r="J38" s="53"/>
      <c r="K38" s="53"/>
      <c r="L38" s="52"/>
      <c r="M38" s="52"/>
      <c r="N38" s="53"/>
      <c r="O38" s="52"/>
      <c r="P38" s="53"/>
      <c r="Q38" s="52"/>
      <c r="R38" s="52"/>
      <c r="AF38" s="30"/>
      <c r="AG38" s="30"/>
      <c r="AH38" s="51"/>
      <c r="AI38" s="38"/>
      <c r="AJ38" s="52"/>
      <c r="AK38" s="20" t="s">
        <v>137</v>
      </c>
      <c r="AL38" s="30"/>
      <c r="AM38" s="30"/>
      <c r="AV38" s="53"/>
      <c r="AW38" s="52"/>
      <c r="AX38" s="52"/>
      <c r="AY38" s="53"/>
      <c r="AZ38" s="52"/>
      <c r="BA38" s="53"/>
      <c r="BB38" s="52"/>
      <c r="BC38" s="52"/>
      <c r="BD38" s="53"/>
      <c r="BE38" s="52"/>
      <c r="BF38" s="30"/>
      <c r="BG38" s="52"/>
      <c r="BH38" s="52"/>
      <c r="BI38" s="53"/>
      <c r="BJ38" s="30"/>
      <c r="BK38" s="30"/>
      <c r="BL38" s="30"/>
      <c r="BM38" s="30"/>
      <c r="BN38" s="30"/>
      <c r="BO38" s="30"/>
      <c r="BP38" s="30"/>
      <c r="BQ38" s="30"/>
      <c r="BR38" s="30"/>
      <c r="BS38" s="30"/>
    </row>
    <row r="39" spans="1:71" ht="13.5" customHeight="1" x14ac:dyDescent="0.25">
      <c r="A39" s="30"/>
      <c r="B39" t="s">
        <v>138</v>
      </c>
      <c r="C39" s="38"/>
      <c r="D39" s="51"/>
      <c r="E39" s="51"/>
      <c r="F39" s="52"/>
      <c r="G39" s="52"/>
      <c r="H39" s="52"/>
      <c r="I39" s="53"/>
      <c r="J39" s="53"/>
      <c r="K39" s="52"/>
      <c r="L39" s="52"/>
      <c r="M39" s="53"/>
      <c r="N39" s="52"/>
      <c r="O39" s="53"/>
      <c r="P39" s="52"/>
      <c r="Q39" s="52"/>
      <c r="R39" s="53"/>
      <c r="S39" s="53"/>
      <c r="T39" s="52"/>
      <c r="U39" s="52"/>
      <c r="V39" s="53"/>
      <c r="W39" s="52"/>
      <c r="X39" s="53"/>
      <c r="Y39" s="53"/>
      <c r="Z39" s="52"/>
      <c r="AA39" s="52"/>
      <c r="AB39" s="53"/>
      <c r="AC39" s="52"/>
      <c r="AD39" s="52"/>
      <c r="AE39" s="53"/>
      <c r="AF39" s="52"/>
      <c r="AG39" s="30"/>
      <c r="AH39" s="52"/>
      <c r="AI39" s="52"/>
      <c r="AJ39" s="52"/>
      <c r="AK39" s="20" t="s">
        <v>139</v>
      </c>
      <c r="AL39" s="30"/>
      <c r="AM39" s="30"/>
      <c r="AV39" s="17"/>
      <c r="AW39" s="17"/>
      <c r="AX39" s="17"/>
      <c r="AY39" s="17"/>
      <c r="AZ39" s="17"/>
      <c r="BA39" s="17"/>
      <c r="BB39" s="17"/>
      <c r="BC39" s="17"/>
      <c r="BD39" s="17"/>
      <c r="BE39" s="17"/>
      <c r="BF39" s="17"/>
      <c r="BG39" s="17"/>
      <c r="BH39" s="17"/>
      <c r="BI39" s="17"/>
      <c r="BJ39" s="17"/>
      <c r="BK39" s="30"/>
      <c r="BL39" s="30"/>
      <c r="BM39" s="30"/>
      <c r="BN39" s="30"/>
      <c r="BO39" s="30"/>
      <c r="BP39" s="30"/>
      <c r="BQ39" s="30"/>
      <c r="BR39" s="30"/>
      <c r="BS39" s="30"/>
    </row>
    <row r="40" spans="1:71" ht="13.5" customHeight="1" x14ac:dyDescent="0.25">
      <c r="A40" s="30"/>
      <c r="D40" s="51"/>
      <c r="E40" s="38"/>
      <c r="F40" s="51"/>
      <c r="G40" s="51"/>
      <c r="H40" s="52"/>
      <c r="I40" s="52"/>
      <c r="J40" s="52"/>
      <c r="K40" s="53"/>
      <c r="L40" s="53"/>
      <c r="M40" s="52"/>
      <c r="N40" s="52"/>
      <c r="O40" s="53"/>
      <c r="P40" s="52"/>
      <c r="Q40" s="53"/>
      <c r="R40" s="52"/>
      <c r="S40" s="52"/>
      <c r="T40" s="52"/>
      <c r="U40" s="53"/>
      <c r="V40" s="52"/>
      <c r="W40" s="53"/>
      <c r="X40" s="53"/>
      <c r="Y40" s="52"/>
      <c r="Z40" s="52"/>
      <c r="AA40" s="53"/>
      <c r="AB40" s="52"/>
      <c r="AC40" s="52"/>
      <c r="AD40" s="53"/>
      <c r="AE40" s="52"/>
      <c r="AF40" s="30"/>
      <c r="AG40" s="52"/>
      <c r="AH40" s="52"/>
      <c r="AI40" s="53"/>
      <c r="AJ40" s="52"/>
      <c r="AK40" s="30"/>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30"/>
      <c r="BL40" s="30"/>
      <c r="BM40" s="30"/>
      <c r="BN40" s="30"/>
      <c r="BO40" s="30"/>
      <c r="BP40" s="30"/>
      <c r="BQ40" s="30"/>
      <c r="BR40" s="30"/>
      <c r="BS40" s="30"/>
    </row>
    <row r="41" spans="1:71" ht="13.5" customHeight="1" x14ac:dyDescent="0.25">
      <c r="B41" s="30"/>
      <c r="C41" s="30"/>
      <c r="D41" s="30"/>
      <c r="E41" s="30"/>
      <c r="F41" s="30"/>
      <c r="G41" s="30"/>
      <c r="H41" s="30"/>
      <c r="I41" s="30"/>
      <c r="J41" s="30"/>
      <c r="K41" s="30"/>
      <c r="L41" s="30"/>
      <c r="M41" s="30"/>
      <c r="N41" s="30"/>
      <c r="O41" s="30"/>
      <c r="P41" s="30"/>
      <c r="Q41" s="30"/>
      <c r="R41" s="30"/>
      <c r="S41" s="52"/>
      <c r="T41" s="53"/>
      <c r="U41" s="52"/>
      <c r="V41" s="52"/>
      <c r="W41" s="53"/>
      <c r="X41" s="52"/>
      <c r="Y41" s="53"/>
      <c r="Z41" s="53"/>
      <c r="AA41" s="52"/>
      <c r="AB41" s="52"/>
      <c r="AC41" s="53"/>
      <c r="AD41" s="52"/>
      <c r="AE41" s="52"/>
      <c r="AF41" s="53"/>
      <c r="AG41" s="52"/>
      <c r="AH41" s="53"/>
      <c r="AI41" s="52"/>
      <c r="AJ41" s="52"/>
      <c r="AK41" s="53"/>
      <c r="AL41" s="52"/>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30"/>
      <c r="BN41" s="30"/>
      <c r="BO41" s="30"/>
      <c r="BP41" s="30"/>
      <c r="BQ41" s="30"/>
      <c r="BR41" s="30"/>
      <c r="BS41" s="30"/>
    </row>
    <row r="42" spans="1:71" ht="13.5" customHeight="1" x14ac:dyDescent="0.25">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row>
    <row r="43" spans="1:71" ht="13.5" customHeight="1"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row>
    <row r="44" spans="1:71" ht="13.5" customHeight="1" x14ac:dyDescent="0.25">
      <c r="A44" s="30"/>
      <c r="B44" s="49" t="s">
        <v>140</v>
      </c>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9" t="s">
        <v>140</v>
      </c>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30"/>
    </row>
    <row r="45" spans="1:71" ht="13.5" customHeight="1" x14ac:dyDescent="0.25">
      <c r="A45" s="30"/>
      <c r="C45" s="45"/>
      <c r="D45" s="17"/>
      <c r="E45" s="17"/>
      <c r="F45" s="17"/>
      <c r="G45" s="17"/>
      <c r="H45" s="17"/>
      <c r="I45" s="17"/>
      <c r="J45" s="17"/>
      <c r="K45" s="17"/>
      <c r="L45" s="17"/>
      <c r="M45" s="17"/>
      <c r="N45" s="17"/>
      <c r="O45" s="17"/>
      <c r="P45" s="17"/>
      <c r="Q45" s="17"/>
      <c r="R45" s="17"/>
      <c r="S45" s="17"/>
      <c r="T45" s="17"/>
      <c r="U45" s="17"/>
      <c r="V45" s="17"/>
      <c r="W45" s="17"/>
      <c r="X45" s="17"/>
      <c r="Y45" s="17"/>
      <c r="Z45" s="17"/>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row>
    <row r="46" spans="1:71" ht="13.5" customHeight="1" x14ac:dyDescent="0.25">
      <c r="A46" s="30"/>
      <c r="B46" s="45"/>
      <c r="C46" s="17"/>
      <c r="D46" s="17"/>
      <c r="E46" s="17"/>
      <c r="F46" s="17"/>
      <c r="G46" s="17"/>
      <c r="H46" s="17"/>
      <c r="I46" s="17"/>
      <c r="J46" s="17"/>
      <c r="K46" s="17"/>
      <c r="L46" s="17"/>
      <c r="M46" s="17"/>
      <c r="N46" s="17"/>
      <c r="O46" s="17"/>
      <c r="P46" s="17"/>
      <c r="Q46" s="17"/>
      <c r="R46" s="54" t="s">
        <v>141</v>
      </c>
      <c r="S46" s="55"/>
      <c r="T46" s="55"/>
      <c r="U46" s="55"/>
      <c r="V46" s="55"/>
      <c r="W46" s="55"/>
      <c r="X46" s="55"/>
      <c r="Y46" s="55"/>
      <c r="Z46" s="55"/>
      <c r="AA46" s="55"/>
      <c r="AB46" s="55"/>
      <c r="AC46" s="55"/>
      <c r="AD46" s="56"/>
      <c r="AE46" s="56"/>
      <c r="AF46" s="56"/>
      <c r="AG46" s="56"/>
      <c r="AH46" s="56"/>
      <c r="AI46" s="56"/>
      <c r="AJ46" s="54" t="s">
        <v>142</v>
      </c>
      <c r="AK46" s="55"/>
      <c r="AL46" s="55"/>
      <c r="AM46" s="57"/>
      <c r="AN46" s="57"/>
      <c r="AO46" s="57"/>
      <c r="AP46" s="58"/>
      <c r="AQ46" s="58"/>
      <c r="AR46" s="58"/>
      <c r="AS46" s="58"/>
      <c r="AT46" s="58"/>
      <c r="AU46" s="58"/>
      <c r="AV46" s="58"/>
      <c r="AW46" s="58"/>
      <c r="AX46" s="58"/>
      <c r="AY46" s="58"/>
      <c r="AZ46" s="58"/>
      <c r="BA46" s="58"/>
      <c r="BB46" s="58"/>
      <c r="BC46" s="58"/>
      <c r="BD46" s="58"/>
      <c r="BE46" s="58"/>
      <c r="BF46" s="58"/>
      <c r="BG46" s="58"/>
      <c r="BH46" s="58"/>
      <c r="BI46" s="57"/>
      <c r="BJ46" s="57"/>
      <c r="BK46" s="57"/>
      <c r="BL46" s="58"/>
      <c r="BM46" s="58"/>
      <c r="BN46" s="58"/>
      <c r="BO46" s="58"/>
      <c r="BP46" s="58"/>
      <c r="BQ46" s="58"/>
      <c r="BR46" s="59"/>
      <c r="BS46" s="30"/>
    </row>
    <row r="47" spans="1:71" ht="13.5" customHeight="1" x14ac:dyDescent="0.25">
      <c r="A47" s="60"/>
      <c r="B47" s="61"/>
      <c r="C47" s="62"/>
      <c r="D47" s="61"/>
      <c r="E47" s="62"/>
      <c r="F47" s="62"/>
      <c r="G47" s="61"/>
      <c r="H47" s="62"/>
      <c r="I47" s="61"/>
      <c r="J47" s="63"/>
      <c r="K47" s="62"/>
      <c r="L47" s="63"/>
      <c r="M47" s="62"/>
      <c r="N47" s="63"/>
      <c r="O47" s="62" t="s">
        <v>143</v>
      </c>
      <c r="P47" s="62"/>
      <c r="Q47" s="63"/>
      <c r="R47" s="61"/>
      <c r="S47" s="63"/>
      <c r="T47" s="61"/>
      <c r="U47" s="62"/>
      <c r="V47" s="62"/>
      <c r="W47" s="528" t="s">
        <v>144</v>
      </c>
      <c r="X47" s="529"/>
      <c r="Y47" s="530"/>
      <c r="Z47" s="62"/>
      <c r="AA47" s="63"/>
      <c r="AB47" s="61"/>
      <c r="AC47" s="62"/>
      <c r="AD47" s="62"/>
      <c r="AE47" s="61"/>
      <c r="AF47" s="62"/>
      <c r="AG47" s="63"/>
      <c r="AH47" s="61"/>
      <c r="AI47" s="63"/>
      <c r="AJ47" s="61"/>
      <c r="AK47" s="63"/>
      <c r="AL47" s="61"/>
      <c r="AM47" s="62"/>
      <c r="AN47" s="66"/>
      <c r="AO47" s="62"/>
      <c r="AP47" s="63"/>
      <c r="AQ47" s="62"/>
      <c r="AR47" s="63"/>
      <c r="AS47" s="62"/>
      <c r="AT47" s="63"/>
      <c r="AU47" s="62"/>
      <c r="AV47" s="62"/>
      <c r="AW47" s="61"/>
      <c r="AX47" s="62"/>
      <c r="AY47" s="63"/>
      <c r="AZ47" s="62"/>
      <c r="BA47" s="63"/>
      <c r="BB47" s="62"/>
      <c r="BC47" s="63"/>
      <c r="BD47" s="62"/>
      <c r="BE47" s="63"/>
      <c r="BF47" s="62"/>
      <c r="BG47" s="63"/>
      <c r="BH47" s="62"/>
      <c r="BI47" s="62"/>
      <c r="BJ47" s="61"/>
      <c r="BK47" s="62"/>
      <c r="BL47" s="63"/>
      <c r="BM47" s="62"/>
      <c r="BN47" s="62"/>
      <c r="BO47" s="528" t="s">
        <v>145</v>
      </c>
      <c r="BP47" s="529"/>
      <c r="BQ47" s="529"/>
      <c r="BR47" s="530"/>
      <c r="BS47" s="60"/>
    </row>
    <row r="48" spans="1:71" ht="13.5" customHeight="1" x14ac:dyDescent="0.25">
      <c r="A48" s="60"/>
      <c r="B48" s="67"/>
      <c r="C48" s="68"/>
      <c r="D48" s="67"/>
      <c r="E48" s="68"/>
      <c r="F48" s="68"/>
      <c r="G48" s="67"/>
      <c r="H48" s="68"/>
      <c r="I48" s="67"/>
      <c r="J48" s="69"/>
      <c r="K48" s="68"/>
      <c r="L48" s="69"/>
      <c r="M48" s="538" t="s">
        <v>146</v>
      </c>
      <c r="N48" s="532"/>
      <c r="O48" s="68" t="s">
        <v>147</v>
      </c>
      <c r="P48" s="68"/>
      <c r="Q48" s="69"/>
      <c r="R48" s="71"/>
      <c r="S48" s="60"/>
      <c r="T48" s="67"/>
      <c r="U48" s="68"/>
      <c r="V48" s="68"/>
      <c r="W48" s="531"/>
      <c r="X48" s="505"/>
      <c r="Y48" s="532"/>
      <c r="Z48" s="68"/>
      <c r="AA48" s="69"/>
      <c r="AB48" s="67"/>
      <c r="AC48" s="68"/>
      <c r="AD48" s="68"/>
      <c r="AE48" s="67"/>
      <c r="AF48" s="68"/>
      <c r="AG48" s="69"/>
      <c r="AH48" s="67"/>
      <c r="AI48" s="69"/>
      <c r="AJ48" s="67"/>
      <c r="AK48" s="69"/>
      <c r="AL48" s="67"/>
      <c r="AM48" s="68"/>
      <c r="AN48" s="67" t="s">
        <v>148</v>
      </c>
      <c r="AO48" s="68"/>
      <c r="AP48" s="69"/>
      <c r="AQ48" s="68"/>
      <c r="AR48" s="69"/>
      <c r="AS48" s="67"/>
      <c r="AT48" s="69"/>
      <c r="AU48" s="67"/>
      <c r="AV48" s="69"/>
      <c r="AW48" s="60"/>
      <c r="AX48" s="68"/>
      <c r="AY48" s="69"/>
      <c r="AZ48" s="68"/>
      <c r="BA48" s="68"/>
      <c r="BB48" s="67"/>
      <c r="BC48" s="69"/>
      <c r="BD48" s="67"/>
      <c r="BE48" s="69"/>
      <c r="BF48" s="67"/>
      <c r="BG48" s="69"/>
      <c r="BH48" s="67"/>
      <c r="BI48" s="68"/>
      <c r="BJ48" s="67" t="s">
        <v>149</v>
      </c>
      <c r="BK48" s="68"/>
      <c r="BL48" s="69"/>
      <c r="BM48" s="68"/>
      <c r="BN48" s="68"/>
      <c r="BO48" s="531"/>
      <c r="BP48" s="505"/>
      <c r="BQ48" s="505"/>
      <c r="BR48" s="532"/>
      <c r="BS48" s="60"/>
    </row>
    <row r="49" spans="1:71" ht="13.5" customHeight="1" x14ac:dyDescent="0.25">
      <c r="A49" s="60"/>
      <c r="B49" s="67"/>
      <c r="C49" s="68"/>
      <c r="D49" s="67"/>
      <c r="E49" s="68"/>
      <c r="F49" s="68"/>
      <c r="G49" s="67"/>
      <c r="H49" s="68"/>
      <c r="I49" s="67" t="s">
        <v>51</v>
      </c>
      <c r="J49" s="69"/>
      <c r="K49" s="68"/>
      <c r="L49" s="69"/>
      <c r="M49" s="505"/>
      <c r="N49" s="532"/>
      <c r="O49" s="68" t="s">
        <v>150</v>
      </c>
      <c r="P49" s="68"/>
      <c r="Q49" s="69"/>
      <c r="R49" s="67" t="s">
        <v>151</v>
      </c>
      <c r="S49" s="69"/>
      <c r="T49" s="67"/>
      <c r="U49" s="68"/>
      <c r="V49" s="68"/>
      <c r="W49" s="531"/>
      <c r="X49" s="505"/>
      <c r="Y49" s="532"/>
      <c r="Z49" s="68" t="s">
        <v>152</v>
      </c>
      <c r="AA49" s="69"/>
      <c r="AB49" s="67" t="s">
        <v>153</v>
      </c>
      <c r="AC49" s="68"/>
      <c r="AD49" s="68"/>
      <c r="AE49" s="67" t="s">
        <v>154</v>
      </c>
      <c r="AF49" s="68"/>
      <c r="AG49" s="69"/>
      <c r="AH49" s="67" t="s">
        <v>155</v>
      </c>
      <c r="AI49" s="69"/>
      <c r="AJ49" s="67" t="s">
        <v>156</v>
      </c>
      <c r="AK49" s="69"/>
      <c r="AL49" s="67" t="s">
        <v>157</v>
      </c>
      <c r="AM49" s="68"/>
      <c r="AN49" s="67" t="s">
        <v>158</v>
      </c>
      <c r="AO49" s="68"/>
      <c r="AP49" s="69"/>
      <c r="AQ49" s="68"/>
      <c r="AR49" s="69"/>
      <c r="AS49" s="67" t="s">
        <v>159</v>
      </c>
      <c r="AT49" s="69"/>
      <c r="AU49" s="67" t="s">
        <v>160</v>
      </c>
      <c r="AV49" s="69"/>
      <c r="AW49" s="67" t="s">
        <v>161</v>
      </c>
      <c r="AX49" s="68"/>
      <c r="AY49" s="69"/>
      <c r="AZ49" s="68" t="s">
        <v>162</v>
      </c>
      <c r="BA49" s="68"/>
      <c r="BB49" s="67"/>
      <c r="BC49" s="69"/>
      <c r="BD49" s="67"/>
      <c r="BE49" s="69"/>
      <c r="BF49" s="67"/>
      <c r="BG49" s="69"/>
      <c r="BH49" s="67"/>
      <c r="BI49" s="68"/>
      <c r="BJ49" s="67" t="s">
        <v>163</v>
      </c>
      <c r="BK49" s="68"/>
      <c r="BL49" s="69"/>
      <c r="BM49" s="68"/>
      <c r="BN49" s="68"/>
      <c r="BO49" s="531"/>
      <c r="BP49" s="505"/>
      <c r="BQ49" s="505"/>
      <c r="BR49" s="532"/>
      <c r="BS49" s="60"/>
    </row>
    <row r="50" spans="1:71" ht="13.5" customHeight="1" x14ac:dyDescent="0.25">
      <c r="A50" s="60"/>
      <c r="B50" s="67"/>
      <c r="C50" s="68"/>
      <c r="D50" s="67"/>
      <c r="E50" s="68"/>
      <c r="F50" s="68"/>
      <c r="G50" s="67"/>
      <c r="H50" s="68"/>
      <c r="I50" s="67" t="s">
        <v>164</v>
      </c>
      <c r="J50" s="69"/>
      <c r="K50" s="68" t="s">
        <v>165</v>
      </c>
      <c r="L50" s="69"/>
      <c r="M50" s="505"/>
      <c r="N50" s="532"/>
      <c r="O50" s="68" t="s">
        <v>166</v>
      </c>
      <c r="P50" s="68"/>
      <c r="Q50" s="69"/>
      <c r="R50" s="539" t="s">
        <v>167</v>
      </c>
      <c r="S50" s="532"/>
      <c r="T50" s="67" t="s">
        <v>168</v>
      </c>
      <c r="U50" s="68"/>
      <c r="V50" s="68"/>
      <c r="W50" s="531"/>
      <c r="X50" s="505"/>
      <c r="Y50" s="532"/>
      <c r="Z50" s="68" t="s">
        <v>169</v>
      </c>
      <c r="AA50" s="69"/>
      <c r="AB50" s="67" t="s">
        <v>170</v>
      </c>
      <c r="AC50" s="68"/>
      <c r="AD50" s="60"/>
      <c r="AE50" s="71" t="s">
        <v>171</v>
      </c>
      <c r="AF50" s="68"/>
      <c r="AG50" s="69"/>
      <c r="AH50" s="67" t="s">
        <v>172</v>
      </c>
      <c r="AI50" s="69"/>
      <c r="AJ50" s="67" t="s">
        <v>173</v>
      </c>
      <c r="AK50" s="69"/>
      <c r="AL50" s="67" t="s">
        <v>174</v>
      </c>
      <c r="AM50" s="68"/>
      <c r="AN50" s="67" t="s">
        <v>175</v>
      </c>
      <c r="AO50" s="68"/>
      <c r="AP50" s="69"/>
      <c r="AQ50" s="68" t="s">
        <v>176</v>
      </c>
      <c r="AR50" s="69"/>
      <c r="AS50" s="67" t="s">
        <v>177</v>
      </c>
      <c r="AT50" s="69"/>
      <c r="AU50" s="67" t="s">
        <v>177</v>
      </c>
      <c r="AV50" s="69"/>
      <c r="AW50" s="67" t="s">
        <v>178</v>
      </c>
      <c r="AX50" s="68"/>
      <c r="AY50" s="69"/>
      <c r="AZ50" s="68" t="s">
        <v>179</v>
      </c>
      <c r="BA50" s="68"/>
      <c r="BB50" s="67" t="s">
        <v>180</v>
      </c>
      <c r="BC50" s="69"/>
      <c r="BD50" s="67" t="s">
        <v>181</v>
      </c>
      <c r="BE50" s="69"/>
      <c r="BF50" s="67" t="s">
        <v>182</v>
      </c>
      <c r="BG50" s="69"/>
      <c r="BH50" s="67" t="s">
        <v>183</v>
      </c>
      <c r="BI50" s="68"/>
      <c r="BJ50" s="67" t="s">
        <v>184</v>
      </c>
      <c r="BK50" s="68"/>
      <c r="BL50" s="69"/>
      <c r="BM50" s="68" t="s">
        <v>50</v>
      </c>
      <c r="BN50" s="68"/>
      <c r="BO50" s="531"/>
      <c r="BP50" s="505"/>
      <c r="BQ50" s="505"/>
      <c r="BR50" s="532"/>
      <c r="BS50" s="60"/>
    </row>
    <row r="51" spans="1:71" ht="13.5" customHeight="1" x14ac:dyDescent="0.25">
      <c r="A51" s="60"/>
      <c r="B51" s="67"/>
      <c r="C51" s="68"/>
      <c r="D51" s="67" t="s">
        <v>185</v>
      </c>
      <c r="E51" s="68"/>
      <c r="F51" s="68"/>
      <c r="G51" s="67" t="s">
        <v>186</v>
      </c>
      <c r="H51" s="68"/>
      <c r="I51" s="73" t="s">
        <v>187</v>
      </c>
      <c r="J51" s="74"/>
      <c r="K51" s="75" t="s">
        <v>188</v>
      </c>
      <c r="L51" s="74"/>
      <c r="M51" s="503"/>
      <c r="N51" s="524"/>
      <c r="O51" s="75" t="s">
        <v>189</v>
      </c>
      <c r="P51" s="75"/>
      <c r="Q51" s="74"/>
      <c r="R51" s="77" t="s">
        <v>190</v>
      </c>
      <c r="S51" s="74"/>
      <c r="T51" s="73" t="s">
        <v>191</v>
      </c>
      <c r="U51" s="75"/>
      <c r="V51" s="75"/>
      <c r="W51" s="73" t="s">
        <v>192</v>
      </c>
      <c r="X51" s="68"/>
      <c r="Y51" s="69"/>
      <c r="Z51" s="75" t="s">
        <v>193</v>
      </c>
      <c r="AA51" s="74"/>
      <c r="AB51" s="73" t="s">
        <v>194</v>
      </c>
      <c r="AC51" s="75"/>
      <c r="AD51" s="75"/>
      <c r="AE51" s="73" t="s">
        <v>195</v>
      </c>
      <c r="AF51" s="75"/>
      <c r="AG51" s="74"/>
      <c r="AH51" s="73" t="s">
        <v>196</v>
      </c>
      <c r="AI51" s="74"/>
      <c r="AJ51" s="73" t="s">
        <v>197</v>
      </c>
      <c r="AK51" s="74"/>
      <c r="AL51" s="73" t="s">
        <v>198</v>
      </c>
      <c r="AM51" s="75"/>
      <c r="AN51" s="73" t="s">
        <v>199</v>
      </c>
      <c r="AO51" s="75"/>
      <c r="AP51" s="74"/>
      <c r="AQ51" s="75" t="s">
        <v>200</v>
      </c>
      <c r="AR51" s="74"/>
      <c r="AS51" s="73" t="s">
        <v>201</v>
      </c>
      <c r="AT51" s="74"/>
      <c r="AU51" s="73" t="s">
        <v>202</v>
      </c>
      <c r="AV51" s="74"/>
      <c r="AW51" s="73" t="s">
        <v>203</v>
      </c>
      <c r="AX51" s="75"/>
      <c r="AY51" s="74"/>
      <c r="AZ51" s="75" t="s">
        <v>204</v>
      </c>
      <c r="BA51" s="75"/>
      <c r="BB51" s="73" t="s">
        <v>205</v>
      </c>
      <c r="BC51" s="74"/>
      <c r="BD51" s="73" t="s">
        <v>206</v>
      </c>
      <c r="BE51" s="74"/>
      <c r="BF51" s="73" t="s">
        <v>207</v>
      </c>
      <c r="BG51" s="74"/>
      <c r="BH51" s="73" t="s">
        <v>208</v>
      </c>
      <c r="BI51" s="75"/>
      <c r="BJ51" s="73" t="s">
        <v>209</v>
      </c>
      <c r="BK51" s="75"/>
      <c r="BL51" s="74"/>
      <c r="BM51" s="75" t="s">
        <v>210</v>
      </c>
      <c r="BN51" s="75"/>
      <c r="BO51" s="533"/>
      <c r="BP51" s="503"/>
      <c r="BQ51" s="503"/>
      <c r="BR51" s="524"/>
      <c r="BS51" s="60"/>
    </row>
    <row r="52" spans="1:71" ht="13.5" customHeight="1" x14ac:dyDescent="0.25">
      <c r="A52" s="30"/>
      <c r="B52" s="79" t="s">
        <v>211</v>
      </c>
      <c r="C52" s="80"/>
      <c r="D52" s="79" t="s">
        <v>212</v>
      </c>
      <c r="E52" s="81"/>
      <c r="F52" s="80"/>
      <c r="G52" s="79" t="s">
        <v>213</v>
      </c>
      <c r="H52" s="82"/>
      <c r="I52" s="83"/>
      <c r="J52" s="84">
        <v>1</v>
      </c>
      <c r="K52" s="83"/>
      <c r="L52" s="84">
        <v>2</v>
      </c>
      <c r="M52" s="83"/>
      <c r="N52" s="84">
        <v>3</v>
      </c>
      <c r="O52" s="85"/>
      <c r="P52" s="86"/>
      <c r="Q52" s="84">
        <v>4</v>
      </c>
      <c r="R52" s="83"/>
      <c r="S52" s="84">
        <v>5</v>
      </c>
      <c r="T52" s="534">
        <v>6</v>
      </c>
      <c r="U52" s="535"/>
      <c r="V52" s="536"/>
      <c r="W52" s="83"/>
      <c r="X52" s="88"/>
      <c r="Y52" s="89">
        <v>7</v>
      </c>
      <c r="Z52" s="83"/>
      <c r="AA52" s="84">
        <v>8</v>
      </c>
      <c r="AB52" s="534">
        <v>9</v>
      </c>
      <c r="AC52" s="535"/>
      <c r="AD52" s="536"/>
      <c r="AE52" s="534">
        <v>10</v>
      </c>
      <c r="AF52" s="535"/>
      <c r="AG52" s="536"/>
      <c r="AH52" s="540">
        <v>11</v>
      </c>
      <c r="AI52" s="536"/>
      <c r="AJ52" s="83"/>
      <c r="AK52" s="84">
        <v>12</v>
      </c>
      <c r="AL52" s="91"/>
      <c r="AM52" s="92">
        <v>13</v>
      </c>
      <c r="AN52" s="534">
        <v>14</v>
      </c>
      <c r="AO52" s="535"/>
      <c r="AP52" s="536"/>
      <c r="AQ52" s="91"/>
      <c r="AR52" s="92">
        <v>15</v>
      </c>
      <c r="AS52" s="91"/>
      <c r="AT52" s="92">
        <v>16</v>
      </c>
      <c r="AU52" s="91"/>
      <c r="AV52" s="92">
        <v>17</v>
      </c>
      <c r="AW52" s="91"/>
      <c r="AX52" s="93"/>
      <c r="AY52" s="92">
        <v>18</v>
      </c>
      <c r="AZ52" s="91"/>
      <c r="BA52" s="92">
        <v>19</v>
      </c>
      <c r="BB52" s="83"/>
      <c r="BC52" s="86">
        <v>20</v>
      </c>
      <c r="BD52" s="83"/>
      <c r="BE52" s="86">
        <v>21</v>
      </c>
      <c r="BF52" s="83"/>
      <c r="BG52" s="86">
        <v>22</v>
      </c>
      <c r="BH52" s="83"/>
      <c r="BI52" s="84">
        <v>23</v>
      </c>
      <c r="BJ52" s="534">
        <v>24</v>
      </c>
      <c r="BK52" s="535"/>
      <c r="BL52" s="536"/>
      <c r="BM52" s="83"/>
      <c r="BN52" s="86">
        <v>25</v>
      </c>
      <c r="BO52" s="537"/>
      <c r="BP52" s="535"/>
      <c r="BQ52" s="535"/>
      <c r="BR52" s="536"/>
      <c r="BS52" s="30"/>
    </row>
    <row r="53" spans="1:71" ht="13.5" customHeight="1" x14ac:dyDescent="0.25">
      <c r="A53" s="30"/>
      <c r="B53" s="550"/>
      <c r="C53" s="526"/>
      <c r="D53" s="551"/>
      <c r="E53" s="527"/>
      <c r="F53" s="526"/>
      <c r="G53" s="551"/>
      <c r="H53" s="526"/>
      <c r="I53" s="541"/>
      <c r="J53" s="526"/>
      <c r="K53" s="552"/>
      <c r="L53" s="526"/>
      <c r="M53" s="541"/>
      <c r="N53" s="526"/>
      <c r="O53" s="553"/>
      <c r="P53" s="527"/>
      <c r="Q53" s="526"/>
      <c r="R53" s="549"/>
      <c r="S53" s="526"/>
      <c r="T53" s="541"/>
      <c r="U53" s="527"/>
      <c r="V53" s="526"/>
      <c r="W53" s="541"/>
      <c r="X53" s="527"/>
      <c r="Y53" s="526"/>
      <c r="Z53" s="542"/>
      <c r="AA53" s="526"/>
      <c r="AB53" s="541"/>
      <c r="AC53" s="527"/>
      <c r="AD53" s="526"/>
      <c r="AE53" s="541"/>
      <c r="AF53" s="527"/>
      <c r="AG53" s="526"/>
      <c r="AH53" s="541"/>
      <c r="AI53" s="526"/>
      <c r="AJ53" s="541"/>
      <c r="AK53" s="526"/>
      <c r="AL53" s="541"/>
      <c r="AM53" s="526"/>
      <c r="AN53" s="541"/>
      <c r="AO53" s="527"/>
      <c r="AP53" s="526"/>
      <c r="AQ53" s="541"/>
      <c r="AR53" s="526"/>
      <c r="AS53" s="541"/>
      <c r="AT53" s="526"/>
      <c r="AU53" s="541"/>
      <c r="AV53" s="526"/>
      <c r="AW53" s="541"/>
      <c r="AX53" s="527"/>
      <c r="AY53" s="526"/>
      <c r="AZ53" s="541"/>
      <c r="BA53" s="526"/>
      <c r="BB53" s="541"/>
      <c r="BC53" s="526"/>
      <c r="BD53" s="541"/>
      <c r="BE53" s="526"/>
      <c r="BF53" s="541"/>
      <c r="BG53" s="526"/>
      <c r="BH53" s="541"/>
      <c r="BI53" s="526"/>
      <c r="BJ53" s="541"/>
      <c r="BK53" s="527"/>
      <c r="BL53" s="526"/>
      <c r="BM53" s="541"/>
      <c r="BN53" s="526"/>
      <c r="BO53" s="548"/>
      <c r="BP53" s="527"/>
      <c r="BQ53" s="527"/>
      <c r="BR53" s="526"/>
      <c r="BS53" s="96"/>
    </row>
    <row r="54" spans="1:71" ht="13.5" customHeight="1" x14ac:dyDescent="0.25">
      <c r="A54" s="30"/>
      <c r="B54" s="543"/>
      <c r="C54" s="526"/>
      <c r="D54" s="544"/>
      <c r="E54" s="527"/>
      <c r="F54" s="526"/>
      <c r="G54" s="544"/>
      <c r="H54" s="526"/>
      <c r="I54" s="525"/>
      <c r="J54" s="526"/>
      <c r="K54" s="545"/>
      <c r="L54" s="526"/>
      <c r="M54" s="525"/>
      <c r="N54" s="526"/>
      <c r="O54" s="546"/>
      <c r="P54" s="527"/>
      <c r="Q54" s="526"/>
      <c r="R54" s="554"/>
      <c r="S54" s="526"/>
      <c r="T54" s="525"/>
      <c r="U54" s="527"/>
      <c r="V54" s="526"/>
      <c r="W54" s="525"/>
      <c r="X54" s="527"/>
      <c r="Y54" s="526"/>
      <c r="Z54" s="555"/>
      <c r="AA54" s="526"/>
      <c r="AB54" s="525"/>
      <c r="AC54" s="527"/>
      <c r="AD54" s="526"/>
      <c r="AE54" s="525"/>
      <c r="AF54" s="527"/>
      <c r="AG54" s="526"/>
      <c r="AH54" s="525"/>
      <c r="AI54" s="526"/>
      <c r="AJ54" s="525"/>
      <c r="AK54" s="526"/>
      <c r="AL54" s="525"/>
      <c r="AM54" s="526"/>
      <c r="AN54" s="525"/>
      <c r="AO54" s="527"/>
      <c r="AP54" s="526"/>
      <c r="AQ54" s="525"/>
      <c r="AR54" s="526"/>
      <c r="AS54" s="525"/>
      <c r="AT54" s="526"/>
      <c r="AU54" s="525"/>
      <c r="AV54" s="526"/>
      <c r="AW54" s="525"/>
      <c r="AX54" s="527"/>
      <c r="AY54" s="526"/>
      <c r="AZ54" s="525"/>
      <c r="BA54" s="526"/>
      <c r="BB54" s="525"/>
      <c r="BC54" s="526"/>
      <c r="BD54" s="525"/>
      <c r="BE54" s="526"/>
      <c r="BF54" s="525"/>
      <c r="BG54" s="526"/>
      <c r="BH54" s="525"/>
      <c r="BI54" s="526"/>
      <c r="BJ54" s="525"/>
      <c r="BK54" s="527"/>
      <c r="BL54" s="526"/>
      <c r="BM54" s="525"/>
      <c r="BN54" s="526"/>
      <c r="BO54" s="547"/>
      <c r="BP54" s="503"/>
      <c r="BQ54" s="503"/>
      <c r="BR54" s="524"/>
      <c r="BS54" s="98"/>
    </row>
    <row r="55" spans="1:71" ht="13.5" customHeight="1" x14ac:dyDescent="0.25">
      <c r="A55" s="30"/>
      <c r="B55" s="550"/>
      <c r="C55" s="526"/>
      <c r="D55" s="551"/>
      <c r="E55" s="527"/>
      <c r="F55" s="526"/>
      <c r="G55" s="551"/>
      <c r="H55" s="526"/>
      <c r="I55" s="541"/>
      <c r="J55" s="526"/>
      <c r="K55" s="552"/>
      <c r="L55" s="526"/>
      <c r="M55" s="541"/>
      <c r="N55" s="526"/>
      <c r="O55" s="553"/>
      <c r="P55" s="527"/>
      <c r="Q55" s="526"/>
      <c r="R55" s="549"/>
      <c r="S55" s="526"/>
      <c r="T55" s="541"/>
      <c r="U55" s="527"/>
      <c r="V55" s="526"/>
      <c r="W55" s="541"/>
      <c r="X55" s="527"/>
      <c r="Y55" s="526"/>
      <c r="Z55" s="542"/>
      <c r="AA55" s="526"/>
      <c r="AB55" s="541"/>
      <c r="AC55" s="527"/>
      <c r="AD55" s="526"/>
      <c r="AE55" s="541"/>
      <c r="AF55" s="527"/>
      <c r="AG55" s="526"/>
      <c r="AH55" s="541"/>
      <c r="AI55" s="526"/>
      <c r="AJ55" s="541"/>
      <c r="AK55" s="526"/>
      <c r="AL55" s="541"/>
      <c r="AM55" s="526"/>
      <c r="AN55" s="541"/>
      <c r="AO55" s="527"/>
      <c r="AP55" s="526"/>
      <c r="AQ55" s="541"/>
      <c r="AR55" s="526"/>
      <c r="AS55" s="541"/>
      <c r="AT55" s="526"/>
      <c r="AU55" s="541"/>
      <c r="AV55" s="526"/>
      <c r="AW55" s="541"/>
      <c r="AX55" s="527"/>
      <c r="AY55" s="526"/>
      <c r="AZ55" s="541"/>
      <c r="BA55" s="526"/>
      <c r="BB55" s="541"/>
      <c r="BC55" s="526"/>
      <c r="BD55" s="541"/>
      <c r="BE55" s="526"/>
      <c r="BF55" s="541"/>
      <c r="BG55" s="526"/>
      <c r="BH55" s="541"/>
      <c r="BI55" s="526"/>
      <c r="BJ55" s="541"/>
      <c r="BK55" s="527"/>
      <c r="BL55" s="526"/>
      <c r="BM55" s="541"/>
      <c r="BN55" s="526"/>
      <c r="BO55" s="548"/>
      <c r="BP55" s="527"/>
      <c r="BQ55" s="527"/>
      <c r="BR55" s="526"/>
      <c r="BS55" s="96"/>
    </row>
    <row r="56" spans="1:71" ht="13.5" customHeight="1" x14ac:dyDescent="0.25">
      <c r="A56" s="30"/>
      <c r="B56" s="543"/>
      <c r="C56" s="526"/>
      <c r="D56" s="544"/>
      <c r="E56" s="527"/>
      <c r="F56" s="526"/>
      <c r="G56" s="544"/>
      <c r="H56" s="526"/>
      <c r="I56" s="525"/>
      <c r="J56" s="526"/>
      <c r="K56" s="545"/>
      <c r="L56" s="526"/>
      <c r="M56" s="525"/>
      <c r="N56" s="526"/>
      <c r="O56" s="546"/>
      <c r="P56" s="527"/>
      <c r="Q56" s="526"/>
      <c r="R56" s="554"/>
      <c r="S56" s="526"/>
      <c r="T56" s="525"/>
      <c r="U56" s="527"/>
      <c r="V56" s="526"/>
      <c r="W56" s="525"/>
      <c r="X56" s="527"/>
      <c r="Y56" s="526"/>
      <c r="Z56" s="555"/>
      <c r="AA56" s="526"/>
      <c r="AB56" s="525"/>
      <c r="AC56" s="527"/>
      <c r="AD56" s="526"/>
      <c r="AE56" s="525"/>
      <c r="AF56" s="527"/>
      <c r="AG56" s="526"/>
      <c r="AH56" s="525"/>
      <c r="AI56" s="526"/>
      <c r="AJ56" s="525"/>
      <c r="AK56" s="526"/>
      <c r="AL56" s="525"/>
      <c r="AM56" s="526"/>
      <c r="AN56" s="525"/>
      <c r="AO56" s="527"/>
      <c r="AP56" s="526"/>
      <c r="AQ56" s="525"/>
      <c r="AR56" s="526"/>
      <c r="AS56" s="525"/>
      <c r="AT56" s="526"/>
      <c r="AU56" s="525"/>
      <c r="AV56" s="526"/>
      <c r="AW56" s="525"/>
      <c r="AX56" s="527"/>
      <c r="AY56" s="526"/>
      <c r="AZ56" s="525"/>
      <c r="BA56" s="526"/>
      <c r="BB56" s="525"/>
      <c r="BC56" s="526"/>
      <c r="BD56" s="525"/>
      <c r="BE56" s="526"/>
      <c r="BF56" s="525"/>
      <c r="BG56" s="526"/>
      <c r="BH56" s="525"/>
      <c r="BI56" s="526"/>
      <c r="BJ56" s="525"/>
      <c r="BK56" s="527"/>
      <c r="BL56" s="526"/>
      <c r="BM56" s="525"/>
      <c r="BN56" s="526"/>
      <c r="BO56" s="547"/>
      <c r="BP56" s="503"/>
      <c r="BQ56" s="503"/>
      <c r="BR56" s="524"/>
      <c r="BS56" s="96"/>
    </row>
    <row r="57" spans="1:71" ht="13.5" customHeight="1" x14ac:dyDescent="0.25">
      <c r="A57" s="30"/>
      <c r="B57" s="559"/>
      <c r="C57" s="530"/>
      <c r="D57" s="560"/>
      <c r="E57" s="529"/>
      <c r="F57" s="530"/>
      <c r="G57" s="560"/>
      <c r="H57" s="530"/>
      <c r="I57" s="557"/>
      <c r="J57" s="530"/>
      <c r="K57" s="561"/>
      <c r="L57" s="530"/>
      <c r="M57" s="557"/>
      <c r="N57" s="530"/>
      <c r="O57" s="562"/>
      <c r="P57" s="529"/>
      <c r="Q57" s="530"/>
      <c r="R57" s="556"/>
      <c r="S57" s="530"/>
      <c r="T57" s="557"/>
      <c r="U57" s="529"/>
      <c r="V57" s="530"/>
      <c r="W57" s="557"/>
      <c r="X57" s="529"/>
      <c r="Y57" s="530"/>
      <c r="Z57" s="558"/>
      <c r="AA57" s="530"/>
      <c r="AB57" s="557"/>
      <c r="AC57" s="529"/>
      <c r="AD57" s="530"/>
      <c r="AE57" s="557"/>
      <c r="AF57" s="529"/>
      <c r="AG57" s="530"/>
      <c r="AH57" s="557"/>
      <c r="AI57" s="530"/>
      <c r="AJ57" s="557"/>
      <c r="AK57" s="530"/>
      <c r="AL57" s="557"/>
      <c r="AM57" s="530"/>
      <c r="AN57" s="557"/>
      <c r="AO57" s="529"/>
      <c r="AP57" s="530"/>
      <c r="AQ57" s="557"/>
      <c r="AR57" s="530"/>
      <c r="AS57" s="557"/>
      <c r="AT57" s="530"/>
      <c r="AU57" s="557"/>
      <c r="AV57" s="530"/>
      <c r="AW57" s="557"/>
      <c r="AX57" s="529"/>
      <c r="AY57" s="530"/>
      <c r="AZ57" s="557"/>
      <c r="BA57" s="530"/>
      <c r="BB57" s="557"/>
      <c r="BC57" s="530"/>
      <c r="BD57" s="557"/>
      <c r="BE57" s="530"/>
      <c r="BF57" s="557"/>
      <c r="BG57" s="530"/>
      <c r="BH57" s="557"/>
      <c r="BI57" s="530"/>
      <c r="BJ57" s="557"/>
      <c r="BK57" s="529"/>
      <c r="BL57" s="530"/>
      <c r="BM57" s="557"/>
      <c r="BN57" s="530"/>
      <c r="BO57" s="548"/>
      <c r="BP57" s="527"/>
      <c r="BQ57" s="527"/>
      <c r="BR57" s="526"/>
      <c r="BS57" s="96"/>
    </row>
    <row r="58" spans="1:71" ht="13.5" customHeight="1" x14ac:dyDescent="0.25">
      <c r="A58" s="30"/>
      <c r="B58" s="563"/>
      <c r="C58" s="514"/>
      <c r="D58" s="564"/>
      <c r="E58" s="516"/>
      <c r="F58" s="514"/>
      <c r="G58" s="564"/>
      <c r="H58" s="514"/>
      <c r="I58" s="513"/>
      <c r="J58" s="514"/>
      <c r="K58" s="565"/>
      <c r="L58" s="514"/>
      <c r="M58" s="513"/>
      <c r="N58" s="514"/>
      <c r="O58" s="566"/>
      <c r="P58" s="516"/>
      <c r="Q58" s="514"/>
      <c r="R58" s="515"/>
      <c r="S58" s="514"/>
      <c r="T58" s="513"/>
      <c r="U58" s="516"/>
      <c r="V58" s="514"/>
      <c r="W58" s="513"/>
      <c r="X58" s="516"/>
      <c r="Y58" s="514"/>
      <c r="Z58" s="517"/>
      <c r="AA58" s="514"/>
      <c r="AB58" s="513"/>
      <c r="AC58" s="516"/>
      <c r="AD58" s="514"/>
      <c r="AE58" s="513"/>
      <c r="AF58" s="516"/>
      <c r="AG58" s="514"/>
      <c r="AH58" s="513"/>
      <c r="AI58" s="514"/>
      <c r="AJ58" s="513"/>
      <c r="AK58" s="514"/>
      <c r="AL58" s="513"/>
      <c r="AM58" s="514"/>
      <c r="AN58" s="513"/>
      <c r="AO58" s="516"/>
      <c r="AP58" s="514"/>
      <c r="AQ58" s="513"/>
      <c r="AR58" s="514"/>
      <c r="AS58" s="513"/>
      <c r="AT58" s="514"/>
      <c r="AU58" s="513"/>
      <c r="AV58" s="514"/>
      <c r="AW58" s="513"/>
      <c r="AX58" s="516"/>
      <c r="AY58" s="514"/>
      <c r="AZ58" s="513"/>
      <c r="BA58" s="514"/>
      <c r="BB58" s="513"/>
      <c r="BC58" s="514"/>
      <c r="BD58" s="513"/>
      <c r="BE58" s="514"/>
      <c r="BF58" s="513"/>
      <c r="BG58" s="514"/>
      <c r="BH58" s="513"/>
      <c r="BI58" s="514"/>
      <c r="BJ58" s="513"/>
      <c r="BK58" s="516"/>
      <c r="BL58" s="514"/>
      <c r="BM58" s="513"/>
      <c r="BN58" s="514"/>
      <c r="BO58" s="567"/>
      <c r="BP58" s="535"/>
      <c r="BQ58" s="535"/>
      <c r="BR58" s="536"/>
      <c r="BS58" s="96"/>
    </row>
    <row r="59" spans="1:71" ht="13.5" customHeight="1" x14ac:dyDescent="0.25">
      <c r="A59" s="30"/>
      <c r="B59" s="550"/>
      <c r="C59" s="526"/>
      <c r="D59" s="551"/>
      <c r="E59" s="527"/>
      <c r="F59" s="526"/>
      <c r="G59" s="551"/>
      <c r="H59" s="526"/>
      <c r="I59" s="541"/>
      <c r="J59" s="526"/>
      <c r="K59" s="552"/>
      <c r="L59" s="526"/>
      <c r="M59" s="541"/>
      <c r="N59" s="526"/>
      <c r="O59" s="553"/>
      <c r="P59" s="527"/>
      <c r="Q59" s="526"/>
      <c r="R59" s="549"/>
      <c r="S59" s="526"/>
      <c r="T59" s="541"/>
      <c r="U59" s="527"/>
      <c r="V59" s="526"/>
      <c r="W59" s="541"/>
      <c r="X59" s="527"/>
      <c r="Y59" s="526"/>
      <c r="Z59" s="542"/>
      <c r="AA59" s="526"/>
      <c r="AB59" s="541"/>
      <c r="AC59" s="527"/>
      <c r="AD59" s="526"/>
      <c r="AE59" s="541"/>
      <c r="AF59" s="527"/>
      <c r="AG59" s="526"/>
      <c r="AH59" s="541"/>
      <c r="AI59" s="526"/>
      <c r="AJ59" s="541"/>
      <c r="AK59" s="526"/>
      <c r="AL59" s="541"/>
      <c r="AM59" s="526"/>
      <c r="AN59" s="541"/>
      <c r="AO59" s="527"/>
      <c r="AP59" s="526"/>
      <c r="AQ59" s="541"/>
      <c r="AR59" s="526"/>
      <c r="AS59" s="541"/>
      <c r="AT59" s="526"/>
      <c r="AU59" s="541"/>
      <c r="AV59" s="526"/>
      <c r="AW59" s="541"/>
      <c r="AX59" s="527"/>
      <c r="AY59" s="526"/>
      <c r="AZ59" s="541"/>
      <c r="BA59" s="526"/>
      <c r="BB59" s="541"/>
      <c r="BC59" s="526"/>
      <c r="BD59" s="541"/>
      <c r="BE59" s="526"/>
      <c r="BF59" s="541"/>
      <c r="BG59" s="526"/>
      <c r="BH59" s="541"/>
      <c r="BI59" s="526"/>
      <c r="BJ59" s="541"/>
      <c r="BK59" s="527"/>
      <c r="BL59" s="526"/>
      <c r="BM59" s="541"/>
      <c r="BN59" s="526"/>
      <c r="BO59" s="548"/>
      <c r="BP59" s="527"/>
      <c r="BQ59" s="527"/>
      <c r="BR59" s="526"/>
      <c r="BS59" s="96"/>
    </row>
    <row r="60" spans="1:71" ht="13.5" customHeight="1" x14ac:dyDescent="0.25">
      <c r="A60" s="30"/>
      <c r="B60" s="543"/>
      <c r="C60" s="526"/>
      <c r="D60" s="544"/>
      <c r="E60" s="527"/>
      <c r="F60" s="526"/>
      <c r="G60" s="544"/>
      <c r="H60" s="526"/>
      <c r="I60" s="525"/>
      <c r="J60" s="526"/>
      <c r="K60" s="545"/>
      <c r="L60" s="526"/>
      <c r="M60" s="525"/>
      <c r="N60" s="526"/>
      <c r="O60" s="546"/>
      <c r="P60" s="527"/>
      <c r="Q60" s="526"/>
      <c r="R60" s="554"/>
      <c r="S60" s="526"/>
      <c r="T60" s="525"/>
      <c r="U60" s="527"/>
      <c r="V60" s="526"/>
      <c r="W60" s="525"/>
      <c r="X60" s="527"/>
      <c r="Y60" s="526"/>
      <c r="Z60" s="555"/>
      <c r="AA60" s="526"/>
      <c r="AB60" s="525"/>
      <c r="AC60" s="527"/>
      <c r="AD60" s="526"/>
      <c r="AE60" s="525"/>
      <c r="AF60" s="527"/>
      <c r="AG60" s="526"/>
      <c r="AH60" s="525"/>
      <c r="AI60" s="526"/>
      <c r="AJ60" s="525"/>
      <c r="AK60" s="526"/>
      <c r="AL60" s="525"/>
      <c r="AM60" s="526"/>
      <c r="AN60" s="525"/>
      <c r="AO60" s="527"/>
      <c r="AP60" s="526"/>
      <c r="AQ60" s="525"/>
      <c r="AR60" s="526"/>
      <c r="AS60" s="525"/>
      <c r="AT60" s="526"/>
      <c r="AU60" s="525"/>
      <c r="AV60" s="526"/>
      <c r="AW60" s="525"/>
      <c r="AX60" s="527"/>
      <c r="AY60" s="526"/>
      <c r="AZ60" s="525"/>
      <c r="BA60" s="526"/>
      <c r="BB60" s="525"/>
      <c r="BC60" s="526"/>
      <c r="BD60" s="525"/>
      <c r="BE60" s="526"/>
      <c r="BF60" s="525"/>
      <c r="BG60" s="526"/>
      <c r="BH60" s="525"/>
      <c r="BI60" s="526"/>
      <c r="BJ60" s="525"/>
      <c r="BK60" s="527"/>
      <c r="BL60" s="526"/>
      <c r="BM60" s="525"/>
      <c r="BN60" s="526"/>
      <c r="BO60" s="547"/>
      <c r="BP60" s="503"/>
      <c r="BQ60" s="503"/>
      <c r="BR60" s="524"/>
      <c r="BS60" s="96"/>
    </row>
    <row r="61" spans="1:71" ht="13.5" customHeight="1" x14ac:dyDescent="0.25">
      <c r="A61" s="30"/>
      <c r="B61" s="550"/>
      <c r="C61" s="526"/>
      <c r="D61" s="551"/>
      <c r="E61" s="527"/>
      <c r="F61" s="526"/>
      <c r="G61" s="551"/>
      <c r="H61" s="526"/>
      <c r="I61" s="541"/>
      <c r="J61" s="526"/>
      <c r="K61" s="552"/>
      <c r="L61" s="526"/>
      <c r="M61" s="541"/>
      <c r="N61" s="526"/>
      <c r="O61" s="553"/>
      <c r="P61" s="527"/>
      <c r="Q61" s="526"/>
      <c r="R61" s="549"/>
      <c r="S61" s="526"/>
      <c r="T61" s="541"/>
      <c r="U61" s="527"/>
      <c r="V61" s="526"/>
      <c r="W61" s="541"/>
      <c r="X61" s="527"/>
      <c r="Y61" s="526"/>
      <c r="Z61" s="542"/>
      <c r="AA61" s="526"/>
      <c r="AB61" s="541"/>
      <c r="AC61" s="527"/>
      <c r="AD61" s="526"/>
      <c r="AE61" s="541"/>
      <c r="AF61" s="527"/>
      <c r="AG61" s="526"/>
      <c r="AH61" s="541"/>
      <c r="AI61" s="526"/>
      <c r="AJ61" s="541"/>
      <c r="AK61" s="526"/>
      <c r="AL61" s="541"/>
      <c r="AM61" s="526"/>
      <c r="AN61" s="541"/>
      <c r="AO61" s="527"/>
      <c r="AP61" s="526"/>
      <c r="AQ61" s="541"/>
      <c r="AR61" s="526"/>
      <c r="AS61" s="541"/>
      <c r="AT61" s="526"/>
      <c r="AU61" s="541"/>
      <c r="AV61" s="526"/>
      <c r="AW61" s="541"/>
      <c r="AX61" s="527"/>
      <c r="AY61" s="526"/>
      <c r="AZ61" s="541"/>
      <c r="BA61" s="526"/>
      <c r="BB61" s="541"/>
      <c r="BC61" s="526"/>
      <c r="BD61" s="541"/>
      <c r="BE61" s="526"/>
      <c r="BF61" s="541"/>
      <c r="BG61" s="526"/>
      <c r="BH61" s="541"/>
      <c r="BI61" s="526"/>
      <c r="BJ61" s="541"/>
      <c r="BK61" s="527"/>
      <c r="BL61" s="526"/>
      <c r="BM61" s="541"/>
      <c r="BN61" s="526"/>
      <c r="BO61" s="548"/>
      <c r="BP61" s="527"/>
      <c r="BQ61" s="527"/>
      <c r="BR61" s="526"/>
      <c r="BS61" s="96"/>
    </row>
    <row r="62" spans="1:71" ht="13.5" customHeight="1" x14ac:dyDescent="0.25">
      <c r="A62" s="30"/>
      <c r="B62" s="543"/>
      <c r="C62" s="526"/>
      <c r="D62" s="544"/>
      <c r="E62" s="527"/>
      <c r="F62" s="526"/>
      <c r="G62" s="544"/>
      <c r="H62" s="526"/>
      <c r="I62" s="525"/>
      <c r="J62" s="526"/>
      <c r="K62" s="545"/>
      <c r="L62" s="526"/>
      <c r="M62" s="525"/>
      <c r="N62" s="526"/>
      <c r="O62" s="546"/>
      <c r="P62" s="527"/>
      <c r="Q62" s="526"/>
      <c r="R62" s="554"/>
      <c r="S62" s="526"/>
      <c r="T62" s="525"/>
      <c r="U62" s="527"/>
      <c r="V62" s="526"/>
      <c r="W62" s="525"/>
      <c r="X62" s="527"/>
      <c r="Y62" s="526"/>
      <c r="Z62" s="555"/>
      <c r="AA62" s="526"/>
      <c r="AB62" s="525"/>
      <c r="AC62" s="527"/>
      <c r="AD62" s="526"/>
      <c r="AE62" s="525"/>
      <c r="AF62" s="527"/>
      <c r="AG62" s="526"/>
      <c r="AH62" s="525"/>
      <c r="AI62" s="526"/>
      <c r="AJ62" s="525"/>
      <c r="AK62" s="526"/>
      <c r="AL62" s="525"/>
      <c r="AM62" s="526"/>
      <c r="AN62" s="525"/>
      <c r="AO62" s="527"/>
      <c r="AP62" s="526"/>
      <c r="AQ62" s="525"/>
      <c r="AR62" s="526"/>
      <c r="AS62" s="525"/>
      <c r="AT62" s="526"/>
      <c r="AU62" s="525"/>
      <c r="AV62" s="526"/>
      <c r="AW62" s="525"/>
      <c r="AX62" s="527"/>
      <c r="AY62" s="526"/>
      <c r="AZ62" s="525"/>
      <c r="BA62" s="526"/>
      <c r="BB62" s="525"/>
      <c r="BC62" s="526"/>
      <c r="BD62" s="525"/>
      <c r="BE62" s="526"/>
      <c r="BF62" s="525"/>
      <c r="BG62" s="526"/>
      <c r="BH62" s="525"/>
      <c r="BI62" s="526"/>
      <c r="BJ62" s="525"/>
      <c r="BK62" s="527"/>
      <c r="BL62" s="526"/>
      <c r="BM62" s="525"/>
      <c r="BN62" s="526"/>
      <c r="BO62" s="547"/>
      <c r="BP62" s="503"/>
      <c r="BQ62" s="503"/>
      <c r="BR62" s="524"/>
      <c r="BS62" s="96"/>
    </row>
    <row r="63" spans="1:71" ht="13.5" customHeight="1" x14ac:dyDescent="0.25">
      <c r="A63" s="30"/>
      <c r="B63" s="559"/>
      <c r="C63" s="530"/>
      <c r="D63" s="560"/>
      <c r="E63" s="529"/>
      <c r="F63" s="530"/>
      <c r="G63" s="560"/>
      <c r="H63" s="530"/>
      <c r="I63" s="557"/>
      <c r="J63" s="530"/>
      <c r="K63" s="561"/>
      <c r="L63" s="530"/>
      <c r="M63" s="557"/>
      <c r="N63" s="530"/>
      <c r="O63" s="562"/>
      <c r="P63" s="529"/>
      <c r="Q63" s="530"/>
      <c r="R63" s="556"/>
      <c r="S63" s="530"/>
      <c r="T63" s="557"/>
      <c r="U63" s="529"/>
      <c r="V63" s="530"/>
      <c r="W63" s="557"/>
      <c r="X63" s="529"/>
      <c r="Y63" s="530"/>
      <c r="Z63" s="558"/>
      <c r="AA63" s="530"/>
      <c r="AB63" s="557"/>
      <c r="AC63" s="529"/>
      <c r="AD63" s="530"/>
      <c r="AE63" s="557"/>
      <c r="AF63" s="529"/>
      <c r="AG63" s="530"/>
      <c r="AH63" s="557"/>
      <c r="AI63" s="530"/>
      <c r="AJ63" s="557"/>
      <c r="AK63" s="530"/>
      <c r="AL63" s="557"/>
      <c r="AM63" s="530"/>
      <c r="AN63" s="557"/>
      <c r="AO63" s="529"/>
      <c r="AP63" s="530"/>
      <c r="AQ63" s="557"/>
      <c r="AR63" s="530"/>
      <c r="AS63" s="557"/>
      <c r="AT63" s="530"/>
      <c r="AU63" s="557"/>
      <c r="AV63" s="530"/>
      <c r="AW63" s="557"/>
      <c r="AX63" s="529"/>
      <c r="AY63" s="530"/>
      <c r="AZ63" s="557"/>
      <c r="BA63" s="530"/>
      <c r="BB63" s="557"/>
      <c r="BC63" s="530"/>
      <c r="BD63" s="557"/>
      <c r="BE63" s="530"/>
      <c r="BF63" s="557"/>
      <c r="BG63" s="530"/>
      <c r="BH63" s="557"/>
      <c r="BI63" s="530"/>
      <c r="BJ63" s="557"/>
      <c r="BK63" s="529"/>
      <c r="BL63" s="530"/>
      <c r="BM63" s="557"/>
      <c r="BN63" s="530"/>
      <c r="BO63" s="548"/>
      <c r="BP63" s="527"/>
      <c r="BQ63" s="527"/>
      <c r="BR63" s="526"/>
      <c r="BS63" s="96"/>
    </row>
    <row r="64" spans="1:71" ht="13.5" customHeight="1" x14ac:dyDescent="0.25">
      <c r="A64" s="30"/>
      <c r="B64" s="563"/>
      <c r="C64" s="514"/>
      <c r="D64" s="564"/>
      <c r="E64" s="516"/>
      <c r="F64" s="514"/>
      <c r="G64" s="564"/>
      <c r="H64" s="514"/>
      <c r="I64" s="513"/>
      <c r="J64" s="514"/>
      <c r="K64" s="565"/>
      <c r="L64" s="514"/>
      <c r="M64" s="513"/>
      <c r="N64" s="514"/>
      <c r="O64" s="566"/>
      <c r="P64" s="516"/>
      <c r="Q64" s="514"/>
      <c r="R64" s="515"/>
      <c r="S64" s="514"/>
      <c r="T64" s="513"/>
      <c r="U64" s="516"/>
      <c r="V64" s="514"/>
      <c r="W64" s="513"/>
      <c r="X64" s="516"/>
      <c r="Y64" s="514"/>
      <c r="Z64" s="517"/>
      <c r="AA64" s="514"/>
      <c r="AB64" s="513"/>
      <c r="AC64" s="516"/>
      <c r="AD64" s="514"/>
      <c r="AE64" s="513"/>
      <c r="AF64" s="516"/>
      <c r="AG64" s="514"/>
      <c r="AH64" s="513"/>
      <c r="AI64" s="514"/>
      <c r="AJ64" s="513"/>
      <c r="AK64" s="514"/>
      <c r="AL64" s="513"/>
      <c r="AM64" s="514"/>
      <c r="AN64" s="513"/>
      <c r="AO64" s="516"/>
      <c r="AP64" s="514"/>
      <c r="AQ64" s="513"/>
      <c r="AR64" s="514"/>
      <c r="AS64" s="513"/>
      <c r="AT64" s="514"/>
      <c r="AU64" s="513"/>
      <c r="AV64" s="514"/>
      <c r="AW64" s="513"/>
      <c r="AX64" s="516"/>
      <c r="AY64" s="514"/>
      <c r="AZ64" s="513"/>
      <c r="BA64" s="514"/>
      <c r="BB64" s="513"/>
      <c r="BC64" s="514"/>
      <c r="BD64" s="513"/>
      <c r="BE64" s="514"/>
      <c r="BF64" s="513"/>
      <c r="BG64" s="514"/>
      <c r="BH64" s="513"/>
      <c r="BI64" s="514"/>
      <c r="BJ64" s="513"/>
      <c r="BK64" s="516"/>
      <c r="BL64" s="514"/>
      <c r="BM64" s="513"/>
      <c r="BN64" s="514"/>
      <c r="BO64" s="567"/>
      <c r="BP64" s="535"/>
      <c r="BQ64" s="535"/>
      <c r="BR64" s="536"/>
      <c r="BS64" s="96"/>
    </row>
    <row r="65" spans="1:71" ht="13.5" customHeight="1" x14ac:dyDescent="0.25">
      <c r="A65" s="30"/>
      <c r="B65" s="550"/>
      <c r="C65" s="526"/>
      <c r="D65" s="551"/>
      <c r="E65" s="527"/>
      <c r="F65" s="526"/>
      <c r="G65" s="551"/>
      <c r="H65" s="526"/>
      <c r="I65" s="541"/>
      <c r="J65" s="526"/>
      <c r="K65" s="552"/>
      <c r="L65" s="526"/>
      <c r="M65" s="541"/>
      <c r="N65" s="526"/>
      <c r="O65" s="553"/>
      <c r="P65" s="527"/>
      <c r="Q65" s="526"/>
      <c r="R65" s="549"/>
      <c r="S65" s="526"/>
      <c r="T65" s="541"/>
      <c r="U65" s="527"/>
      <c r="V65" s="526"/>
      <c r="W65" s="541"/>
      <c r="X65" s="527"/>
      <c r="Y65" s="526"/>
      <c r="Z65" s="542"/>
      <c r="AA65" s="526"/>
      <c r="AB65" s="541"/>
      <c r="AC65" s="527"/>
      <c r="AD65" s="526"/>
      <c r="AE65" s="541"/>
      <c r="AF65" s="527"/>
      <c r="AG65" s="526"/>
      <c r="AH65" s="541"/>
      <c r="AI65" s="526"/>
      <c r="AJ65" s="541"/>
      <c r="AK65" s="526"/>
      <c r="AL65" s="541"/>
      <c r="AM65" s="526"/>
      <c r="AN65" s="541"/>
      <c r="AO65" s="527"/>
      <c r="AP65" s="526"/>
      <c r="AQ65" s="541"/>
      <c r="AR65" s="526"/>
      <c r="AS65" s="541"/>
      <c r="AT65" s="526"/>
      <c r="AU65" s="541"/>
      <c r="AV65" s="526"/>
      <c r="AW65" s="541"/>
      <c r="AX65" s="527"/>
      <c r="AY65" s="526"/>
      <c r="AZ65" s="541"/>
      <c r="BA65" s="526"/>
      <c r="BB65" s="541"/>
      <c r="BC65" s="526"/>
      <c r="BD65" s="541"/>
      <c r="BE65" s="526"/>
      <c r="BF65" s="541"/>
      <c r="BG65" s="526"/>
      <c r="BH65" s="541"/>
      <c r="BI65" s="526"/>
      <c r="BJ65" s="541"/>
      <c r="BK65" s="527"/>
      <c r="BL65" s="526"/>
      <c r="BM65" s="541"/>
      <c r="BN65" s="526"/>
      <c r="BO65" s="548"/>
      <c r="BP65" s="527"/>
      <c r="BQ65" s="527"/>
      <c r="BR65" s="526"/>
      <c r="BS65" s="96"/>
    </row>
    <row r="66" spans="1:71" ht="13.5" customHeight="1" x14ac:dyDescent="0.25">
      <c r="A66" s="30"/>
      <c r="B66" s="543"/>
      <c r="C66" s="526"/>
      <c r="D66" s="544"/>
      <c r="E66" s="527"/>
      <c r="F66" s="526"/>
      <c r="G66" s="544"/>
      <c r="H66" s="526"/>
      <c r="I66" s="525"/>
      <c r="J66" s="526"/>
      <c r="K66" s="545"/>
      <c r="L66" s="526"/>
      <c r="M66" s="525"/>
      <c r="N66" s="526"/>
      <c r="O66" s="546"/>
      <c r="P66" s="527"/>
      <c r="Q66" s="526"/>
      <c r="R66" s="554"/>
      <c r="S66" s="526"/>
      <c r="T66" s="525"/>
      <c r="U66" s="527"/>
      <c r="V66" s="526"/>
      <c r="W66" s="525"/>
      <c r="X66" s="527"/>
      <c r="Y66" s="526"/>
      <c r="Z66" s="555"/>
      <c r="AA66" s="526"/>
      <c r="AB66" s="525"/>
      <c r="AC66" s="527"/>
      <c r="AD66" s="526"/>
      <c r="AE66" s="525"/>
      <c r="AF66" s="527"/>
      <c r="AG66" s="526"/>
      <c r="AH66" s="525"/>
      <c r="AI66" s="526"/>
      <c r="AJ66" s="525"/>
      <c r="AK66" s="526"/>
      <c r="AL66" s="525"/>
      <c r="AM66" s="526"/>
      <c r="AN66" s="525"/>
      <c r="AO66" s="527"/>
      <c r="AP66" s="526"/>
      <c r="AQ66" s="525"/>
      <c r="AR66" s="526"/>
      <c r="AS66" s="525"/>
      <c r="AT66" s="526"/>
      <c r="AU66" s="525"/>
      <c r="AV66" s="526"/>
      <c r="AW66" s="525"/>
      <c r="AX66" s="527"/>
      <c r="AY66" s="526"/>
      <c r="AZ66" s="525"/>
      <c r="BA66" s="526"/>
      <c r="BB66" s="525"/>
      <c r="BC66" s="526"/>
      <c r="BD66" s="525"/>
      <c r="BE66" s="526"/>
      <c r="BF66" s="525"/>
      <c r="BG66" s="526"/>
      <c r="BH66" s="525"/>
      <c r="BI66" s="526"/>
      <c r="BJ66" s="525"/>
      <c r="BK66" s="527"/>
      <c r="BL66" s="526"/>
      <c r="BM66" s="525"/>
      <c r="BN66" s="526"/>
      <c r="BO66" s="547"/>
      <c r="BP66" s="503"/>
      <c r="BQ66" s="503"/>
      <c r="BR66" s="524"/>
      <c r="BS66" s="96"/>
    </row>
    <row r="67" spans="1:71" ht="13.5" customHeight="1" x14ac:dyDescent="0.25">
      <c r="A67" s="30"/>
      <c r="B67" s="550"/>
      <c r="C67" s="526"/>
      <c r="D67" s="551"/>
      <c r="E67" s="527"/>
      <c r="F67" s="526"/>
      <c r="G67" s="551"/>
      <c r="H67" s="526"/>
      <c r="I67" s="541"/>
      <c r="J67" s="526"/>
      <c r="K67" s="552"/>
      <c r="L67" s="526"/>
      <c r="M67" s="541"/>
      <c r="N67" s="526"/>
      <c r="O67" s="553"/>
      <c r="P67" s="527"/>
      <c r="Q67" s="526"/>
      <c r="R67" s="549"/>
      <c r="S67" s="526"/>
      <c r="T67" s="541"/>
      <c r="U67" s="527"/>
      <c r="V67" s="526"/>
      <c r="W67" s="541"/>
      <c r="X67" s="527"/>
      <c r="Y67" s="526"/>
      <c r="Z67" s="542"/>
      <c r="AA67" s="526"/>
      <c r="AB67" s="541"/>
      <c r="AC67" s="527"/>
      <c r="AD67" s="526"/>
      <c r="AE67" s="541"/>
      <c r="AF67" s="527"/>
      <c r="AG67" s="526"/>
      <c r="AH67" s="541"/>
      <c r="AI67" s="526"/>
      <c r="AJ67" s="541"/>
      <c r="AK67" s="526"/>
      <c r="AL67" s="541"/>
      <c r="AM67" s="526"/>
      <c r="AN67" s="541"/>
      <c r="AO67" s="527"/>
      <c r="AP67" s="526"/>
      <c r="AQ67" s="541"/>
      <c r="AR67" s="526"/>
      <c r="AS67" s="541"/>
      <c r="AT67" s="526"/>
      <c r="AU67" s="541"/>
      <c r="AV67" s="526"/>
      <c r="AW67" s="541"/>
      <c r="AX67" s="527"/>
      <c r="AY67" s="526"/>
      <c r="AZ67" s="541"/>
      <c r="BA67" s="526"/>
      <c r="BB67" s="541"/>
      <c r="BC67" s="526"/>
      <c r="BD67" s="541"/>
      <c r="BE67" s="526"/>
      <c r="BF67" s="541"/>
      <c r="BG67" s="526"/>
      <c r="BH67" s="541"/>
      <c r="BI67" s="526"/>
      <c r="BJ67" s="541"/>
      <c r="BK67" s="527"/>
      <c r="BL67" s="526"/>
      <c r="BM67" s="541"/>
      <c r="BN67" s="526"/>
      <c r="BO67" s="548"/>
      <c r="BP67" s="527"/>
      <c r="BQ67" s="527"/>
      <c r="BR67" s="526"/>
      <c r="BS67" s="96"/>
    </row>
    <row r="68" spans="1:71" ht="13.5" customHeight="1" x14ac:dyDescent="0.25">
      <c r="A68" s="30"/>
      <c r="B68" s="543"/>
      <c r="C68" s="526"/>
      <c r="D68" s="544"/>
      <c r="E68" s="527"/>
      <c r="F68" s="526"/>
      <c r="G68" s="544"/>
      <c r="H68" s="526"/>
      <c r="I68" s="525"/>
      <c r="J68" s="526"/>
      <c r="K68" s="545"/>
      <c r="L68" s="526"/>
      <c r="M68" s="525"/>
      <c r="N68" s="526"/>
      <c r="O68" s="546"/>
      <c r="P68" s="527"/>
      <c r="Q68" s="526"/>
      <c r="R68" s="554"/>
      <c r="S68" s="526"/>
      <c r="T68" s="525"/>
      <c r="U68" s="527"/>
      <c r="V68" s="526"/>
      <c r="W68" s="525"/>
      <c r="X68" s="527"/>
      <c r="Y68" s="526"/>
      <c r="Z68" s="555"/>
      <c r="AA68" s="526"/>
      <c r="AB68" s="525"/>
      <c r="AC68" s="527"/>
      <c r="AD68" s="526"/>
      <c r="AE68" s="525"/>
      <c r="AF68" s="527"/>
      <c r="AG68" s="526"/>
      <c r="AH68" s="525"/>
      <c r="AI68" s="526"/>
      <c r="AJ68" s="525"/>
      <c r="AK68" s="526"/>
      <c r="AL68" s="525"/>
      <c r="AM68" s="526"/>
      <c r="AN68" s="525"/>
      <c r="AO68" s="527"/>
      <c r="AP68" s="526"/>
      <c r="AQ68" s="525"/>
      <c r="AR68" s="526"/>
      <c r="AS68" s="525"/>
      <c r="AT68" s="526"/>
      <c r="AU68" s="525"/>
      <c r="AV68" s="526"/>
      <c r="AW68" s="525"/>
      <c r="AX68" s="527"/>
      <c r="AY68" s="526"/>
      <c r="AZ68" s="525"/>
      <c r="BA68" s="526"/>
      <c r="BB68" s="525"/>
      <c r="BC68" s="526"/>
      <c r="BD68" s="525"/>
      <c r="BE68" s="526"/>
      <c r="BF68" s="525"/>
      <c r="BG68" s="526"/>
      <c r="BH68" s="525"/>
      <c r="BI68" s="526"/>
      <c r="BJ68" s="525"/>
      <c r="BK68" s="527"/>
      <c r="BL68" s="526"/>
      <c r="BM68" s="525"/>
      <c r="BN68" s="526"/>
      <c r="BO68" s="547"/>
      <c r="BP68" s="503"/>
      <c r="BQ68" s="503"/>
      <c r="BR68" s="524"/>
      <c r="BS68" s="96"/>
    </row>
    <row r="69" spans="1:71" ht="13.5" customHeight="1" x14ac:dyDescent="0.25">
      <c r="A69" s="30"/>
      <c r="B69" s="559"/>
      <c r="C69" s="530"/>
      <c r="D69" s="560"/>
      <c r="E69" s="529"/>
      <c r="F69" s="530"/>
      <c r="G69" s="560"/>
      <c r="H69" s="530"/>
      <c r="I69" s="557"/>
      <c r="J69" s="530"/>
      <c r="K69" s="561"/>
      <c r="L69" s="530"/>
      <c r="M69" s="557"/>
      <c r="N69" s="530"/>
      <c r="O69" s="562"/>
      <c r="P69" s="529"/>
      <c r="Q69" s="530"/>
      <c r="R69" s="556"/>
      <c r="S69" s="530"/>
      <c r="T69" s="557"/>
      <c r="U69" s="529"/>
      <c r="V69" s="530"/>
      <c r="W69" s="557"/>
      <c r="X69" s="529"/>
      <c r="Y69" s="530"/>
      <c r="Z69" s="558"/>
      <c r="AA69" s="530"/>
      <c r="AB69" s="557"/>
      <c r="AC69" s="529"/>
      <c r="AD69" s="530"/>
      <c r="AE69" s="557"/>
      <c r="AF69" s="529"/>
      <c r="AG69" s="530"/>
      <c r="AH69" s="557"/>
      <c r="AI69" s="530"/>
      <c r="AJ69" s="557"/>
      <c r="AK69" s="530"/>
      <c r="AL69" s="557"/>
      <c r="AM69" s="530"/>
      <c r="AN69" s="557"/>
      <c r="AO69" s="529"/>
      <c r="AP69" s="530"/>
      <c r="AQ69" s="557"/>
      <c r="AR69" s="530"/>
      <c r="AS69" s="557"/>
      <c r="AT69" s="530"/>
      <c r="AU69" s="557"/>
      <c r="AV69" s="530"/>
      <c r="AW69" s="557"/>
      <c r="AX69" s="529"/>
      <c r="AY69" s="530"/>
      <c r="AZ69" s="557"/>
      <c r="BA69" s="530"/>
      <c r="BB69" s="557"/>
      <c r="BC69" s="530"/>
      <c r="BD69" s="557"/>
      <c r="BE69" s="530"/>
      <c r="BF69" s="557"/>
      <c r="BG69" s="530"/>
      <c r="BH69" s="557"/>
      <c r="BI69" s="530"/>
      <c r="BJ69" s="557"/>
      <c r="BK69" s="529"/>
      <c r="BL69" s="530"/>
      <c r="BM69" s="557"/>
      <c r="BN69" s="530"/>
      <c r="BO69" s="548"/>
      <c r="BP69" s="527"/>
      <c r="BQ69" s="527"/>
      <c r="BR69" s="526"/>
      <c r="BS69" s="96"/>
    </row>
    <row r="70" spans="1:71" ht="13.5" customHeight="1" x14ac:dyDescent="0.25">
      <c r="A70" s="30"/>
      <c r="B70" s="563"/>
      <c r="C70" s="514"/>
      <c r="D70" s="564"/>
      <c r="E70" s="516"/>
      <c r="F70" s="514"/>
      <c r="G70" s="564"/>
      <c r="H70" s="514"/>
      <c r="I70" s="513"/>
      <c r="J70" s="514"/>
      <c r="K70" s="565"/>
      <c r="L70" s="514"/>
      <c r="M70" s="513"/>
      <c r="N70" s="514"/>
      <c r="O70" s="566"/>
      <c r="P70" s="516"/>
      <c r="Q70" s="514"/>
      <c r="R70" s="515"/>
      <c r="S70" s="514"/>
      <c r="T70" s="513"/>
      <c r="U70" s="516"/>
      <c r="V70" s="514"/>
      <c r="W70" s="513"/>
      <c r="X70" s="516"/>
      <c r="Y70" s="514"/>
      <c r="Z70" s="517"/>
      <c r="AA70" s="514"/>
      <c r="AB70" s="513"/>
      <c r="AC70" s="516"/>
      <c r="AD70" s="514"/>
      <c r="AE70" s="513"/>
      <c r="AF70" s="516"/>
      <c r="AG70" s="514"/>
      <c r="AH70" s="513"/>
      <c r="AI70" s="514"/>
      <c r="AJ70" s="513"/>
      <c r="AK70" s="514"/>
      <c r="AL70" s="513"/>
      <c r="AM70" s="514"/>
      <c r="AN70" s="513"/>
      <c r="AO70" s="516"/>
      <c r="AP70" s="514"/>
      <c r="AQ70" s="513"/>
      <c r="AR70" s="514"/>
      <c r="AS70" s="513"/>
      <c r="AT70" s="514"/>
      <c r="AU70" s="513"/>
      <c r="AV70" s="514"/>
      <c r="AW70" s="513"/>
      <c r="AX70" s="516"/>
      <c r="AY70" s="514"/>
      <c r="AZ70" s="513"/>
      <c r="BA70" s="514"/>
      <c r="BB70" s="513"/>
      <c r="BC70" s="514"/>
      <c r="BD70" s="513"/>
      <c r="BE70" s="514"/>
      <c r="BF70" s="513"/>
      <c r="BG70" s="514"/>
      <c r="BH70" s="513"/>
      <c r="BI70" s="514"/>
      <c r="BJ70" s="513"/>
      <c r="BK70" s="516"/>
      <c r="BL70" s="514"/>
      <c r="BM70" s="513"/>
      <c r="BN70" s="514"/>
      <c r="BO70" s="567"/>
      <c r="BP70" s="535"/>
      <c r="BQ70" s="535"/>
      <c r="BR70" s="536"/>
      <c r="BS70" s="96"/>
    </row>
    <row r="71" spans="1:71" ht="13.5" customHeight="1" x14ac:dyDescent="0.25">
      <c r="A71" s="30"/>
      <c r="B71" s="550"/>
      <c r="C71" s="526"/>
      <c r="D71" s="551"/>
      <c r="E71" s="527"/>
      <c r="F71" s="526"/>
      <c r="G71" s="551"/>
      <c r="H71" s="526"/>
      <c r="I71" s="541"/>
      <c r="J71" s="526"/>
      <c r="K71" s="552"/>
      <c r="L71" s="526"/>
      <c r="M71" s="541"/>
      <c r="N71" s="526"/>
      <c r="O71" s="553"/>
      <c r="P71" s="527"/>
      <c r="Q71" s="526"/>
      <c r="R71" s="549"/>
      <c r="S71" s="526"/>
      <c r="T71" s="541"/>
      <c r="U71" s="527"/>
      <c r="V71" s="526"/>
      <c r="W71" s="541"/>
      <c r="X71" s="527"/>
      <c r="Y71" s="526"/>
      <c r="Z71" s="542"/>
      <c r="AA71" s="526"/>
      <c r="AB71" s="541"/>
      <c r="AC71" s="527"/>
      <c r="AD71" s="526"/>
      <c r="AE71" s="541"/>
      <c r="AF71" s="527"/>
      <c r="AG71" s="526"/>
      <c r="AH71" s="541"/>
      <c r="AI71" s="526"/>
      <c r="AJ71" s="541"/>
      <c r="AK71" s="526"/>
      <c r="AL71" s="541"/>
      <c r="AM71" s="526"/>
      <c r="AN71" s="541"/>
      <c r="AO71" s="527"/>
      <c r="AP71" s="526"/>
      <c r="AQ71" s="541"/>
      <c r="AR71" s="526"/>
      <c r="AS71" s="541"/>
      <c r="AT71" s="526"/>
      <c r="AU71" s="541"/>
      <c r="AV71" s="526"/>
      <c r="AW71" s="541"/>
      <c r="AX71" s="527"/>
      <c r="AY71" s="526"/>
      <c r="AZ71" s="541"/>
      <c r="BA71" s="526"/>
      <c r="BB71" s="541"/>
      <c r="BC71" s="526"/>
      <c r="BD71" s="541"/>
      <c r="BE71" s="526"/>
      <c r="BF71" s="541"/>
      <c r="BG71" s="526"/>
      <c r="BH71" s="541"/>
      <c r="BI71" s="526"/>
      <c r="BJ71" s="541"/>
      <c r="BK71" s="527"/>
      <c r="BL71" s="526"/>
      <c r="BM71" s="541"/>
      <c r="BN71" s="526"/>
      <c r="BO71" s="548"/>
      <c r="BP71" s="527"/>
      <c r="BQ71" s="527"/>
      <c r="BR71" s="526"/>
      <c r="BS71" s="96"/>
    </row>
    <row r="72" spans="1:71" ht="13.5" customHeight="1" x14ac:dyDescent="0.25">
      <c r="A72" s="30"/>
      <c r="B72" s="543"/>
      <c r="C72" s="526"/>
      <c r="D72" s="544"/>
      <c r="E72" s="527"/>
      <c r="F72" s="526"/>
      <c r="G72" s="544"/>
      <c r="H72" s="526"/>
      <c r="I72" s="525"/>
      <c r="J72" s="526"/>
      <c r="K72" s="545"/>
      <c r="L72" s="526"/>
      <c r="M72" s="525"/>
      <c r="N72" s="526"/>
      <c r="O72" s="546"/>
      <c r="P72" s="527"/>
      <c r="Q72" s="526"/>
      <c r="R72" s="554"/>
      <c r="S72" s="526"/>
      <c r="T72" s="525"/>
      <c r="U72" s="527"/>
      <c r="V72" s="526"/>
      <c r="W72" s="525"/>
      <c r="X72" s="527"/>
      <c r="Y72" s="526"/>
      <c r="Z72" s="555"/>
      <c r="AA72" s="526"/>
      <c r="AB72" s="525"/>
      <c r="AC72" s="527"/>
      <c r="AD72" s="526"/>
      <c r="AE72" s="525"/>
      <c r="AF72" s="527"/>
      <c r="AG72" s="526"/>
      <c r="AH72" s="525"/>
      <c r="AI72" s="526"/>
      <c r="AJ72" s="525"/>
      <c r="AK72" s="526"/>
      <c r="AL72" s="525"/>
      <c r="AM72" s="526"/>
      <c r="AN72" s="525"/>
      <c r="AO72" s="527"/>
      <c r="AP72" s="526"/>
      <c r="AQ72" s="525"/>
      <c r="AR72" s="526"/>
      <c r="AS72" s="525"/>
      <c r="AT72" s="526"/>
      <c r="AU72" s="525"/>
      <c r="AV72" s="526"/>
      <c r="AW72" s="525"/>
      <c r="AX72" s="527"/>
      <c r="AY72" s="526"/>
      <c r="AZ72" s="525"/>
      <c r="BA72" s="526"/>
      <c r="BB72" s="525"/>
      <c r="BC72" s="526"/>
      <c r="BD72" s="525"/>
      <c r="BE72" s="526"/>
      <c r="BF72" s="525"/>
      <c r="BG72" s="526"/>
      <c r="BH72" s="525"/>
      <c r="BI72" s="526"/>
      <c r="BJ72" s="525"/>
      <c r="BK72" s="527"/>
      <c r="BL72" s="526"/>
      <c r="BM72" s="525"/>
      <c r="BN72" s="526"/>
      <c r="BO72" s="547"/>
      <c r="BP72" s="503"/>
      <c r="BQ72" s="503"/>
      <c r="BR72" s="524"/>
      <c r="BS72" s="96"/>
    </row>
    <row r="73" spans="1:71" ht="13.5" customHeight="1" x14ac:dyDescent="0.25">
      <c r="A73" s="30"/>
      <c r="B73" s="550"/>
      <c r="C73" s="526"/>
      <c r="D73" s="551"/>
      <c r="E73" s="527"/>
      <c r="F73" s="526"/>
      <c r="G73" s="551"/>
      <c r="H73" s="526"/>
      <c r="I73" s="541"/>
      <c r="J73" s="526"/>
      <c r="K73" s="552"/>
      <c r="L73" s="526"/>
      <c r="M73" s="541"/>
      <c r="N73" s="526"/>
      <c r="O73" s="553"/>
      <c r="P73" s="527"/>
      <c r="Q73" s="526"/>
      <c r="R73" s="549"/>
      <c r="S73" s="526"/>
      <c r="T73" s="541"/>
      <c r="U73" s="527"/>
      <c r="V73" s="526"/>
      <c r="W73" s="541"/>
      <c r="X73" s="527"/>
      <c r="Y73" s="526"/>
      <c r="Z73" s="542"/>
      <c r="AA73" s="526"/>
      <c r="AB73" s="541"/>
      <c r="AC73" s="527"/>
      <c r="AD73" s="526"/>
      <c r="AE73" s="541"/>
      <c r="AF73" s="527"/>
      <c r="AG73" s="526"/>
      <c r="AH73" s="541"/>
      <c r="AI73" s="526"/>
      <c r="AJ73" s="541"/>
      <c r="AK73" s="526"/>
      <c r="AL73" s="541"/>
      <c r="AM73" s="526"/>
      <c r="AN73" s="541"/>
      <c r="AO73" s="527"/>
      <c r="AP73" s="526"/>
      <c r="AQ73" s="541"/>
      <c r="AR73" s="526"/>
      <c r="AS73" s="541"/>
      <c r="AT73" s="526"/>
      <c r="AU73" s="541"/>
      <c r="AV73" s="526"/>
      <c r="AW73" s="541"/>
      <c r="AX73" s="527"/>
      <c r="AY73" s="526"/>
      <c r="AZ73" s="541"/>
      <c r="BA73" s="526"/>
      <c r="BB73" s="541"/>
      <c r="BC73" s="526"/>
      <c r="BD73" s="541"/>
      <c r="BE73" s="526"/>
      <c r="BF73" s="541"/>
      <c r="BG73" s="526"/>
      <c r="BH73" s="541"/>
      <c r="BI73" s="526"/>
      <c r="BJ73" s="541"/>
      <c r="BK73" s="527"/>
      <c r="BL73" s="526"/>
      <c r="BM73" s="541"/>
      <c r="BN73" s="526"/>
      <c r="BO73" s="548"/>
      <c r="BP73" s="527"/>
      <c r="BQ73" s="527"/>
      <c r="BR73" s="526"/>
      <c r="BS73" s="96"/>
    </row>
    <row r="74" spans="1:71" ht="13.5" customHeight="1" x14ac:dyDescent="0.25">
      <c r="A74" s="30"/>
      <c r="B74" s="543"/>
      <c r="C74" s="526"/>
      <c r="D74" s="544"/>
      <c r="E74" s="527"/>
      <c r="F74" s="526"/>
      <c r="G74" s="544"/>
      <c r="H74" s="526"/>
      <c r="I74" s="525"/>
      <c r="J74" s="526"/>
      <c r="K74" s="545"/>
      <c r="L74" s="526"/>
      <c r="M74" s="525"/>
      <c r="N74" s="526"/>
      <c r="O74" s="546"/>
      <c r="P74" s="527"/>
      <c r="Q74" s="526"/>
      <c r="R74" s="554"/>
      <c r="S74" s="526"/>
      <c r="T74" s="525"/>
      <c r="U74" s="527"/>
      <c r="V74" s="526"/>
      <c r="W74" s="525"/>
      <c r="X74" s="527"/>
      <c r="Y74" s="526"/>
      <c r="Z74" s="555"/>
      <c r="AA74" s="526"/>
      <c r="AB74" s="525"/>
      <c r="AC74" s="527"/>
      <c r="AD74" s="526"/>
      <c r="AE74" s="525"/>
      <c r="AF74" s="527"/>
      <c r="AG74" s="526"/>
      <c r="AH74" s="525"/>
      <c r="AI74" s="526"/>
      <c r="AJ74" s="525"/>
      <c r="AK74" s="526"/>
      <c r="AL74" s="525"/>
      <c r="AM74" s="526"/>
      <c r="AN74" s="525"/>
      <c r="AO74" s="527"/>
      <c r="AP74" s="526"/>
      <c r="AQ74" s="525"/>
      <c r="AR74" s="526"/>
      <c r="AS74" s="525"/>
      <c r="AT74" s="526"/>
      <c r="AU74" s="525"/>
      <c r="AV74" s="526"/>
      <c r="AW74" s="525"/>
      <c r="AX74" s="527"/>
      <c r="AY74" s="526"/>
      <c r="AZ74" s="525"/>
      <c r="BA74" s="526"/>
      <c r="BB74" s="525"/>
      <c r="BC74" s="526"/>
      <c r="BD74" s="525"/>
      <c r="BE74" s="526"/>
      <c r="BF74" s="525"/>
      <c r="BG74" s="526"/>
      <c r="BH74" s="525"/>
      <c r="BI74" s="526"/>
      <c r="BJ74" s="525"/>
      <c r="BK74" s="527"/>
      <c r="BL74" s="526"/>
      <c r="BM74" s="525"/>
      <c r="BN74" s="526"/>
      <c r="BO74" s="547"/>
      <c r="BP74" s="503"/>
      <c r="BQ74" s="503"/>
      <c r="BR74" s="524"/>
      <c r="BS74" s="96"/>
    </row>
    <row r="75" spans="1:71" ht="13.5" customHeight="1" x14ac:dyDescent="0.25">
      <c r="A75" s="30"/>
      <c r="B75" s="559"/>
      <c r="C75" s="530"/>
      <c r="D75" s="560"/>
      <c r="E75" s="529"/>
      <c r="F75" s="530"/>
      <c r="G75" s="560"/>
      <c r="H75" s="530"/>
      <c r="I75" s="557"/>
      <c r="J75" s="530"/>
      <c r="K75" s="561"/>
      <c r="L75" s="530"/>
      <c r="M75" s="557"/>
      <c r="N75" s="530"/>
      <c r="O75" s="562"/>
      <c r="P75" s="529"/>
      <c r="Q75" s="530"/>
      <c r="R75" s="556"/>
      <c r="S75" s="530"/>
      <c r="T75" s="557"/>
      <c r="U75" s="529"/>
      <c r="V75" s="530"/>
      <c r="W75" s="557"/>
      <c r="X75" s="529"/>
      <c r="Y75" s="530"/>
      <c r="Z75" s="558"/>
      <c r="AA75" s="530"/>
      <c r="AB75" s="557"/>
      <c r="AC75" s="529"/>
      <c r="AD75" s="530"/>
      <c r="AE75" s="557"/>
      <c r="AF75" s="529"/>
      <c r="AG75" s="530"/>
      <c r="AH75" s="557"/>
      <c r="AI75" s="530"/>
      <c r="AJ75" s="557"/>
      <c r="AK75" s="530"/>
      <c r="AL75" s="557"/>
      <c r="AM75" s="530"/>
      <c r="AN75" s="557"/>
      <c r="AO75" s="529"/>
      <c r="AP75" s="530"/>
      <c r="AQ75" s="557"/>
      <c r="AR75" s="530"/>
      <c r="AS75" s="557"/>
      <c r="AT75" s="530"/>
      <c r="AU75" s="557"/>
      <c r="AV75" s="530"/>
      <c r="AW75" s="557"/>
      <c r="AX75" s="529"/>
      <c r="AY75" s="530"/>
      <c r="AZ75" s="557"/>
      <c r="BA75" s="530"/>
      <c r="BB75" s="557"/>
      <c r="BC75" s="530"/>
      <c r="BD75" s="557"/>
      <c r="BE75" s="530"/>
      <c r="BF75" s="557"/>
      <c r="BG75" s="530"/>
      <c r="BH75" s="557"/>
      <c r="BI75" s="530"/>
      <c r="BJ75" s="557"/>
      <c r="BK75" s="529"/>
      <c r="BL75" s="530"/>
      <c r="BM75" s="557"/>
      <c r="BN75" s="530"/>
      <c r="BO75" s="548"/>
      <c r="BP75" s="527"/>
      <c r="BQ75" s="527"/>
      <c r="BR75" s="526"/>
      <c r="BS75" s="96"/>
    </row>
    <row r="76" spans="1:71" ht="13.5" customHeight="1" x14ac:dyDescent="0.25">
      <c r="A76" s="30"/>
      <c r="B76" s="563"/>
      <c r="C76" s="514"/>
      <c r="D76" s="564"/>
      <c r="E76" s="516"/>
      <c r="F76" s="514"/>
      <c r="G76" s="564"/>
      <c r="H76" s="514"/>
      <c r="I76" s="513"/>
      <c r="J76" s="514"/>
      <c r="K76" s="565"/>
      <c r="L76" s="514"/>
      <c r="M76" s="513"/>
      <c r="N76" s="514"/>
      <c r="O76" s="566"/>
      <c r="P76" s="516"/>
      <c r="Q76" s="514"/>
      <c r="R76" s="515"/>
      <c r="S76" s="514"/>
      <c r="T76" s="513"/>
      <c r="U76" s="516"/>
      <c r="V76" s="514"/>
      <c r="W76" s="513"/>
      <c r="X76" s="516"/>
      <c r="Y76" s="514"/>
      <c r="Z76" s="517"/>
      <c r="AA76" s="514"/>
      <c r="AB76" s="513"/>
      <c r="AC76" s="516"/>
      <c r="AD76" s="514"/>
      <c r="AE76" s="513"/>
      <c r="AF76" s="516"/>
      <c r="AG76" s="514"/>
      <c r="AH76" s="513"/>
      <c r="AI76" s="514"/>
      <c r="AJ76" s="513"/>
      <c r="AK76" s="514"/>
      <c r="AL76" s="513"/>
      <c r="AM76" s="514"/>
      <c r="AN76" s="513"/>
      <c r="AO76" s="516"/>
      <c r="AP76" s="514"/>
      <c r="AQ76" s="513"/>
      <c r="AR76" s="514"/>
      <c r="AS76" s="513"/>
      <c r="AT76" s="514"/>
      <c r="AU76" s="513"/>
      <c r="AV76" s="514"/>
      <c r="AW76" s="513"/>
      <c r="AX76" s="516"/>
      <c r="AY76" s="514"/>
      <c r="AZ76" s="513"/>
      <c r="BA76" s="514"/>
      <c r="BB76" s="513"/>
      <c r="BC76" s="514"/>
      <c r="BD76" s="513"/>
      <c r="BE76" s="514"/>
      <c r="BF76" s="513"/>
      <c r="BG76" s="514"/>
      <c r="BH76" s="513"/>
      <c r="BI76" s="514"/>
      <c r="BJ76" s="513"/>
      <c r="BK76" s="516"/>
      <c r="BL76" s="514"/>
      <c r="BM76" s="513"/>
      <c r="BN76" s="514"/>
      <c r="BO76" s="567"/>
      <c r="BP76" s="535"/>
      <c r="BQ76" s="535"/>
      <c r="BR76" s="536"/>
      <c r="BS76" s="96"/>
    </row>
    <row r="77" spans="1:71" ht="13.5" customHeight="1" x14ac:dyDescent="0.25">
      <c r="A77" s="30"/>
      <c r="B77" s="518" t="s">
        <v>214</v>
      </c>
      <c r="C77" s="519"/>
      <c r="D77" s="519"/>
      <c r="E77" s="519"/>
      <c r="F77" s="519"/>
      <c r="G77" s="519"/>
      <c r="H77" s="519"/>
      <c r="I77" s="520" t="str">
        <f>IF(SUM(I53:J76)=0,"",SUM(I53:J76))</f>
        <v/>
      </c>
      <c r="J77" s="521"/>
      <c r="K77" s="520" t="str">
        <f>IF(SUM(K53:L76)=0,"",SUM(K53:L76))</f>
        <v/>
      </c>
      <c r="L77" s="521"/>
      <c r="M77" s="520" t="str">
        <f>IF(SUM(M53:N76)=0,"",SUM(M53:N76))</f>
        <v/>
      </c>
      <c r="N77" s="521"/>
      <c r="O77" s="522" t="str">
        <f>IF(SUM(O53:P76)=0,"",SUM(O53:P76))</f>
        <v/>
      </c>
      <c r="P77" s="519"/>
      <c r="Q77" s="521"/>
      <c r="R77" s="520" t="str">
        <f>IF(SUM(R53:S76)=0,"",SUM(R53:S76))</f>
        <v/>
      </c>
      <c r="S77" s="521"/>
      <c r="T77" s="520" t="str">
        <f>IF(SUM(T53:V76)=0,"",SUM(T53:V76))</f>
        <v/>
      </c>
      <c r="U77" s="519"/>
      <c r="V77" s="521"/>
      <c r="W77" s="520" t="str">
        <f>IF(SUM(W53:Y76)=0,"",SUM(W53:Y76))</f>
        <v/>
      </c>
      <c r="X77" s="519"/>
      <c r="Y77" s="521"/>
      <c r="Z77" s="520" t="str">
        <f>IF(SUM(Z53:AA76)=0,"",SUM(Z53:AA76))</f>
        <v/>
      </c>
      <c r="AA77" s="521"/>
      <c r="AB77" s="520" t="str">
        <f>IF(SUM(AB53:AD76)=0,"",SUM(AB53:AD76))</f>
        <v/>
      </c>
      <c r="AC77" s="519"/>
      <c r="AD77" s="521"/>
      <c r="AE77" s="520" t="str">
        <f>IF(SUM(AE53:AG76)=0,"",SUM(AE53:AG76))</f>
        <v/>
      </c>
      <c r="AF77" s="519"/>
      <c r="AG77" s="521"/>
      <c r="AH77" s="520" t="str">
        <f>IF(SUM(AH53:AI76)=0,"",SUM(AH53:AI76))</f>
        <v/>
      </c>
      <c r="AI77" s="521"/>
      <c r="AJ77" s="520" t="str">
        <f>IF(SUM(AJ53:AK76)=0,"",SUM(AJ53:AK76))</f>
        <v/>
      </c>
      <c r="AK77" s="521"/>
      <c r="AL77" s="520" t="str">
        <f>IF(SUM(AL53:AM76)=0,"",SUM(AL53:AM76))</f>
        <v/>
      </c>
      <c r="AM77" s="521"/>
      <c r="AN77" s="520" t="str">
        <f>IF(SUM(AN53:AP76)=0,"",SUM(AN53:AP76))</f>
        <v/>
      </c>
      <c r="AO77" s="519"/>
      <c r="AP77" s="521"/>
      <c r="AQ77" s="520" t="str">
        <f>IF(SUM(AQ53:AR76)=0,"",SUM(AQ53:AR76))</f>
        <v/>
      </c>
      <c r="AR77" s="521"/>
      <c r="AS77" s="520" t="str">
        <f>IF(SUM(AS53:AT76)=0,"",SUM(AS53:AT76))</f>
        <v/>
      </c>
      <c r="AT77" s="521"/>
      <c r="AU77" s="520" t="str">
        <f>IF(SUM(AU53:AV76)=0,"",SUM(AU53:AV76))</f>
        <v/>
      </c>
      <c r="AV77" s="521"/>
      <c r="AW77" s="520" t="str">
        <f>IF(SUM(AW53:AX76)=0,"",SUM(AW53:AX76))</f>
        <v/>
      </c>
      <c r="AX77" s="519"/>
      <c r="AY77" s="521"/>
      <c r="AZ77" s="522" t="str">
        <f>IF(SUM(AZ53:BA76)=0,"",SUM(AZ53:BA76))</f>
        <v/>
      </c>
      <c r="BA77" s="521"/>
      <c r="BB77" s="520" t="str">
        <f>IF(SUM(BB53:BC76)=0,"",SUM(BB53:BC76))</f>
        <v/>
      </c>
      <c r="BC77" s="521"/>
      <c r="BD77" s="520" t="str">
        <f>IF(SUM(BD53:BE76)=0,"",SUM(BD53:BE76))</f>
        <v/>
      </c>
      <c r="BE77" s="521"/>
      <c r="BF77" s="520" t="str">
        <f>IF(SUM(BF53:BG76)=0,"",SUM(BF53:BG76))</f>
        <v/>
      </c>
      <c r="BG77" s="521"/>
      <c r="BH77" s="520" t="str">
        <f>IF(SUM(BH53:BI76)=0,"",SUM(BH53:BI76))</f>
        <v/>
      </c>
      <c r="BI77" s="521"/>
      <c r="BJ77" s="520" t="str">
        <f>IF(SUM(BJ53:BL76)=0,"",SUM(BJ53:BL76))</f>
        <v/>
      </c>
      <c r="BK77" s="519"/>
      <c r="BL77" s="521"/>
      <c r="BM77" s="520" t="str">
        <f>IF(SUM(BM53:BN76)=0,"",SUM(BM53:BN76))</f>
        <v/>
      </c>
      <c r="BN77" s="521"/>
      <c r="BO77" s="523"/>
      <c r="BP77" s="503"/>
      <c r="BQ77" s="503"/>
      <c r="BR77" s="524"/>
      <c r="BS77" s="96"/>
    </row>
    <row r="78" spans="1:71" ht="13.5" customHeight="1" x14ac:dyDescent="0.25">
      <c r="A78" s="30"/>
      <c r="B78" s="609"/>
      <c r="C78" s="505"/>
      <c r="D78" s="17"/>
      <c r="E78" s="17"/>
      <c r="F78" s="17"/>
      <c r="G78" s="610"/>
      <c r="H78" s="505"/>
      <c r="I78" s="611"/>
      <c r="J78" s="505"/>
      <c r="K78" s="505"/>
      <c r="L78" s="612"/>
      <c r="M78" s="505"/>
      <c r="N78" s="52"/>
      <c r="O78" s="52"/>
      <c r="P78" s="53"/>
      <c r="Q78" s="612"/>
      <c r="R78" s="505"/>
      <c r="S78" s="505"/>
      <c r="T78" s="612"/>
      <c r="U78" s="505"/>
      <c r="V78" s="612"/>
      <c r="W78" s="505"/>
      <c r="X78" s="505"/>
      <c r="Y78" s="505"/>
      <c r="Z78" s="612"/>
      <c r="AA78" s="505"/>
      <c r="AB78" s="505"/>
      <c r="AC78" s="612"/>
      <c r="AD78" s="505"/>
      <c r="AE78" s="612"/>
      <c r="AF78" s="505"/>
      <c r="AG78" s="505"/>
      <c r="AH78" s="612"/>
      <c r="AI78" s="505"/>
      <c r="AJ78" s="505"/>
      <c r="AK78" s="52"/>
      <c r="AL78" s="52"/>
      <c r="AM78" s="53"/>
      <c r="AN78" s="52"/>
      <c r="AO78" s="53"/>
      <c r="AP78" s="52"/>
      <c r="AQ78" s="52"/>
      <c r="AR78" s="53"/>
      <c r="AS78" s="52"/>
      <c r="AT78" s="52"/>
      <c r="AU78" s="53"/>
      <c r="AV78" s="52"/>
      <c r="AW78" s="53"/>
      <c r="AX78" s="52"/>
      <c r="AY78" s="52"/>
      <c r="AZ78" s="53"/>
      <c r="BA78" s="52"/>
      <c r="BB78" s="52"/>
      <c r="BC78" s="53"/>
      <c r="BJ78" s="17"/>
      <c r="BK78" s="30"/>
      <c r="BL78" s="30"/>
      <c r="BM78" s="30"/>
      <c r="BN78" s="30"/>
      <c r="BO78" s="30"/>
      <c r="BP78" s="30"/>
      <c r="BQ78" s="30"/>
      <c r="BR78" s="30"/>
      <c r="BS78" s="30"/>
    </row>
    <row r="79" spans="1:71" ht="13.5" customHeight="1" x14ac:dyDescent="0.25">
      <c r="A79" s="30"/>
      <c r="B79" s="38"/>
      <c r="C79" s="38"/>
      <c r="D79" s="17"/>
      <c r="E79" s="17"/>
      <c r="F79" s="17"/>
      <c r="G79" s="17"/>
      <c r="H79" s="17"/>
      <c r="I79" s="53"/>
      <c r="J79" s="53"/>
      <c r="K79" s="53"/>
      <c r="L79" s="52"/>
      <c r="M79" s="52"/>
      <c r="N79" s="52"/>
      <c r="O79" s="52"/>
      <c r="P79" s="53"/>
      <c r="Q79" s="52"/>
      <c r="R79" s="52"/>
      <c r="S79" s="52"/>
      <c r="T79" s="52"/>
      <c r="U79" s="52"/>
      <c r="V79" s="52"/>
      <c r="W79" s="52"/>
      <c r="X79" s="52"/>
      <c r="Y79" s="52"/>
      <c r="Z79" s="52"/>
      <c r="AA79" s="52"/>
      <c r="AB79" s="52"/>
      <c r="AC79" s="52"/>
      <c r="AD79" s="52"/>
      <c r="AE79" s="52"/>
      <c r="AF79" s="52"/>
      <c r="AG79" s="52"/>
      <c r="AH79" s="52"/>
      <c r="AI79" s="52"/>
      <c r="AJ79" s="52"/>
      <c r="AK79" s="52"/>
      <c r="AL79" s="52"/>
      <c r="AM79" s="53"/>
      <c r="AN79" s="52"/>
      <c r="AO79" s="53"/>
      <c r="AP79" s="52"/>
      <c r="AQ79" s="52"/>
      <c r="AR79" s="53"/>
      <c r="AS79" s="52"/>
      <c r="AT79" s="52"/>
      <c r="AU79" s="53"/>
      <c r="AV79" s="52"/>
      <c r="AW79" s="53"/>
      <c r="AX79" s="52"/>
      <c r="AY79" s="52"/>
      <c r="AZ79" s="53"/>
      <c r="BA79" s="52"/>
      <c r="BB79" s="52"/>
      <c r="BC79" s="53"/>
      <c r="BJ79" s="17"/>
      <c r="BK79" s="30"/>
      <c r="BL79" s="30"/>
      <c r="BM79" s="30"/>
      <c r="BN79" s="30"/>
      <c r="BO79" s="30"/>
      <c r="BP79" s="30"/>
      <c r="BQ79" s="30"/>
      <c r="BR79" s="30"/>
      <c r="BS79" s="30"/>
    </row>
    <row r="80" spans="1:71" ht="13.5" customHeight="1" x14ac:dyDescent="0.25">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row>
    <row r="81" spans="1:71" ht="13.5" customHeight="1" x14ac:dyDescent="0.25">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row>
    <row r="82" spans="1:71" ht="13.5" customHeight="1" x14ac:dyDescent="0.25">
      <c r="A82" s="30"/>
      <c r="B82" s="49" t="s">
        <v>140</v>
      </c>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9" t="s">
        <v>140</v>
      </c>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30"/>
    </row>
    <row r="83" spans="1:71" ht="13.5" customHeight="1" x14ac:dyDescent="0.25">
      <c r="A83" s="30"/>
      <c r="C83" s="45"/>
      <c r="D83" s="17"/>
      <c r="E83" s="17"/>
      <c r="F83" s="17"/>
      <c r="G83" s="17"/>
      <c r="H83" s="17"/>
      <c r="I83" s="17"/>
      <c r="J83" s="17"/>
      <c r="K83" s="17"/>
      <c r="L83" s="17"/>
      <c r="M83" s="17"/>
      <c r="N83" s="17"/>
      <c r="O83" s="17"/>
      <c r="P83" s="17"/>
      <c r="Q83" s="17"/>
      <c r="R83" s="17"/>
      <c r="S83" s="17"/>
      <c r="T83" s="17"/>
      <c r="U83" s="17"/>
      <c r="V83" s="17"/>
      <c r="W83" s="17"/>
      <c r="X83" s="17"/>
      <c r="Y83" s="17"/>
      <c r="Z83" s="17"/>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row>
    <row r="84" spans="1:71" ht="13.5" customHeight="1" x14ac:dyDescent="0.25">
      <c r="A84" s="30"/>
      <c r="B84" s="45"/>
      <c r="C84" s="17"/>
      <c r="D84" s="17"/>
      <c r="E84" s="17"/>
      <c r="F84" s="17"/>
      <c r="G84" s="17"/>
      <c r="H84" s="17"/>
      <c r="I84" s="17"/>
      <c r="J84" s="17"/>
      <c r="K84" s="17"/>
      <c r="L84" s="17"/>
      <c r="M84" s="17"/>
      <c r="N84" s="17"/>
      <c r="O84" s="17"/>
      <c r="P84" s="17"/>
      <c r="Q84" s="17"/>
      <c r="R84" s="54" t="s">
        <v>141</v>
      </c>
      <c r="S84" s="55"/>
      <c r="T84" s="55"/>
      <c r="U84" s="55"/>
      <c r="V84" s="55"/>
      <c r="W84" s="55"/>
      <c r="X84" s="55"/>
      <c r="Y84" s="55"/>
      <c r="Z84" s="55"/>
      <c r="AA84" s="55"/>
      <c r="AB84" s="55"/>
      <c r="AC84" s="55"/>
      <c r="AD84" s="56"/>
      <c r="AE84" s="56"/>
      <c r="AF84" s="56"/>
      <c r="AG84" s="56"/>
      <c r="AH84" s="56"/>
      <c r="AI84" s="56"/>
      <c r="AJ84" s="54" t="s">
        <v>142</v>
      </c>
      <c r="AK84" s="55"/>
      <c r="AL84" s="55"/>
      <c r="AM84" s="57"/>
      <c r="AN84" s="57"/>
      <c r="AO84" s="57"/>
      <c r="AP84" s="58"/>
      <c r="AQ84" s="58"/>
      <c r="AR84" s="58"/>
      <c r="AS84" s="58"/>
      <c r="AT84" s="58"/>
      <c r="AU84" s="58"/>
      <c r="AV84" s="58"/>
      <c r="AW84" s="58"/>
      <c r="AX84" s="58"/>
      <c r="AY84" s="58"/>
      <c r="AZ84" s="58"/>
      <c r="BA84" s="58"/>
      <c r="BB84" s="58"/>
      <c r="BC84" s="58"/>
      <c r="BD84" s="58"/>
      <c r="BE84" s="58"/>
      <c r="BF84" s="58"/>
      <c r="BG84" s="58"/>
      <c r="BH84" s="58"/>
      <c r="BI84" s="57"/>
      <c r="BJ84" s="57"/>
      <c r="BK84" s="57"/>
      <c r="BL84" s="58"/>
      <c r="BM84" s="58"/>
      <c r="BN84" s="58"/>
      <c r="BO84" s="58"/>
      <c r="BP84" s="58"/>
      <c r="BQ84" s="58"/>
      <c r="BR84" s="59"/>
      <c r="BS84" s="30"/>
    </row>
    <row r="85" spans="1:71" ht="13.5" customHeight="1" x14ac:dyDescent="0.25">
      <c r="A85" s="60"/>
      <c r="B85" s="61"/>
      <c r="C85" s="62"/>
      <c r="D85" s="61"/>
      <c r="E85" s="62"/>
      <c r="F85" s="62"/>
      <c r="G85" s="61"/>
      <c r="H85" s="62"/>
      <c r="I85" s="61"/>
      <c r="J85" s="63"/>
      <c r="K85" s="62"/>
      <c r="L85" s="63"/>
      <c r="M85" s="62"/>
      <c r="N85" s="63"/>
      <c r="O85" s="62" t="s">
        <v>143</v>
      </c>
      <c r="P85" s="62"/>
      <c r="Q85" s="63"/>
      <c r="R85" s="61"/>
      <c r="S85" s="63"/>
      <c r="T85" s="61"/>
      <c r="U85" s="62"/>
      <c r="V85" s="62"/>
      <c r="W85" s="528" t="s">
        <v>144</v>
      </c>
      <c r="X85" s="529"/>
      <c r="Y85" s="530"/>
      <c r="Z85" s="62"/>
      <c r="AA85" s="63"/>
      <c r="AB85" s="61"/>
      <c r="AC85" s="62"/>
      <c r="AD85" s="62"/>
      <c r="AE85" s="61"/>
      <c r="AF85" s="62"/>
      <c r="AG85" s="63"/>
      <c r="AH85" s="61"/>
      <c r="AI85" s="63"/>
      <c r="AJ85" s="61"/>
      <c r="AK85" s="63"/>
      <c r="AL85" s="61"/>
      <c r="AM85" s="62"/>
      <c r="AN85" s="66"/>
      <c r="AO85" s="62"/>
      <c r="AP85" s="63"/>
      <c r="AQ85" s="62"/>
      <c r="AR85" s="63"/>
      <c r="AS85" s="62"/>
      <c r="AT85" s="63"/>
      <c r="AU85" s="62"/>
      <c r="AV85" s="62"/>
      <c r="AW85" s="61"/>
      <c r="AX85" s="62"/>
      <c r="AY85" s="63"/>
      <c r="AZ85" s="62"/>
      <c r="BA85" s="63"/>
      <c r="BB85" s="62"/>
      <c r="BC85" s="63"/>
      <c r="BD85" s="62"/>
      <c r="BE85" s="63"/>
      <c r="BF85" s="62"/>
      <c r="BG85" s="63"/>
      <c r="BH85" s="62"/>
      <c r="BI85" s="62"/>
      <c r="BJ85" s="61"/>
      <c r="BK85" s="62"/>
      <c r="BL85" s="63"/>
      <c r="BM85" s="62"/>
      <c r="BN85" s="62"/>
      <c r="BO85" s="528" t="s">
        <v>145</v>
      </c>
      <c r="BP85" s="529"/>
      <c r="BQ85" s="529"/>
      <c r="BR85" s="530"/>
      <c r="BS85" s="60"/>
    </row>
    <row r="86" spans="1:71" ht="13.5" customHeight="1" x14ac:dyDescent="0.25">
      <c r="A86" s="60"/>
      <c r="B86" s="67"/>
      <c r="C86" s="68"/>
      <c r="D86" s="67"/>
      <c r="E86" s="68"/>
      <c r="F86" s="68"/>
      <c r="G86" s="67"/>
      <c r="H86" s="68"/>
      <c r="I86" s="67"/>
      <c r="J86" s="69"/>
      <c r="K86" s="68"/>
      <c r="L86" s="69"/>
      <c r="M86" s="538" t="s">
        <v>146</v>
      </c>
      <c r="N86" s="532"/>
      <c r="O86" s="68" t="s">
        <v>147</v>
      </c>
      <c r="P86" s="68"/>
      <c r="Q86" s="69"/>
      <c r="R86" s="71"/>
      <c r="S86" s="60"/>
      <c r="T86" s="67"/>
      <c r="U86" s="68"/>
      <c r="V86" s="68"/>
      <c r="W86" s="531"/>
      <c r="X86" s="505"/>
      <c r="Y86" s="532"/>
      <c r="Z86" s="68"/>
      <c r="AA86" s="69"/>
      <c r="AB86" s="67"/>
      <c r="AC86" s="68"/>
      <c r="AD86" s="68"/>
      <c r="AE86" s="67"/>
      <c r="AF86" s="68"/>
      <c r="AG86" s="69"/>
      <c r="AH86" s="67"/>
      <c r="AI86" s="69"/>
      <c r="AJ86" s="67"/>
      <c r="AK86" s="69"/>
      <c r="AL86" s="67"/>
      <c r="AM86" s="68"/>
      <c r="AN86" s="67" t="s">
        <v>148</v>
      </c>
      <c r="AO86" s="68"/>
      <c r="AP86" s="69"/>
      <c r="AQ86" s="68"/>
      <c r="AR86" s="69"/>
      <c r="AS86" s="67"/>
      <c r="AT86" s="69"/>
      <c r="AU86" s="67"/>
      <c r="AV86" s="69"/>
      <c r="AW86" s="60"/>
      <c r="AX86" s="68"/>
      <c r="AY86" s="69"/>
      <c r="AZ86" s="68"/>
      <c r="BA86" s="68"/>
      <c r="BB86" s="67"/>
      <c r="BC86" s="69"/>
      <c r="BD86" s="67"/>
      <c r="BE86" s="69"/>
      <c r="BF86" s="67"/>
      <c r="BG86" s="69"/>
      <c r="BH86" s="67"/>
      <c r="BI86" s="68"/>
      <c r="BJ86" s="67" t="s">
        <v>149</v>
      </c>
      <c r="BK86" s="68"/>
      <c r="BL86" s="69"/>
      <c r="BM86" s="68"/>
      <c r="BN86" s="68"/>
      <c r="BO86" s="531"/>
      <c r="BP86" s="505"/>
      <c r="BQ86" s="505"/>
      <c r="BR86" s="532"/>
      <c r="BS86" s="60"/>
    </row>
    <row r="87" spans="1:71" ht="13.5" customHeight="1" x14ac:dyDescent="0.25">
      <c r="A87" s="60"/>
      <c r="B87" s="67"/>
      <c r="C87" s="68"/>
      <c r="D87" s="67"/>
      <c r="E87" s="68"/>
      <c r="F87" s="68"/>
      <c r="G87" s="67"/>
      <c r="H87" s="68"/>
      <c r="I87" s="67" t="s">
        <v>51</v>
      </c>
      <c r="J87" s="69"/>
      <c r="K87" s="68"/>
      <c r="L87" s="69"/>
      <c r="M87" s="505"/>
      <c r="N87" s="532"/>
      <c r="O87" s="68" t="s">
        <v>150</v>
      </c>
      <c r="P87" s="68"/>
      <c r="Q87" s="69"/>
      <c r="R87" s="67" t="s">
        <v>151</v>
      </c>
      <c r="S87" s="69"/>
      <c r="T87" s="67"/>
      <c r="U87" s="68"/>
      <c r="V87" s="68"/>
      <c r="W87" s="531"/>
      <c r="X87" s="505"/>
      <c r="Y87" s="532"/>
      <c r="Z87" s="68" t="s">
        <v>152</v>
      </c>
      <c r="AA87" s="69"/>
      <c r="AB87" s="67" t="s">
        <v>153</v>
      </c>
      <c r="AC87" s="68"/>
      <c r="AD87" s="68"/>
      <c r="AE87" s="67" t="s">
        <v>154</v>
      </c>
      <c r="AF87" s="68"/>
      <c r="AG87" s="69"/>
      <c r="AH87" s="67" t="s">
        <v>155</v>
      </c>
      <c r="AI87" s="69"/>
      <c r="AJ87" s="67" t="s">
        <v>156</v>
      </c>
      <c r="AK87" s="69"/>
      <c r="AL87" s="67" t="s">
        <v>157</v>
      </c>
      <c r="AM87" s="68"/>
      <c r="AN87" s="67" t="s">
        <v>158</v>
      </c>
      <c r="AO87" s="68"/>
      <c r="AP87" s="69"/>
      <c r="AQ87" s="68"/>
      <c r="AR87" s="69"/>
      <c r="AS87" s="67" t="s">
        <v>159</v>
      </c>
      <c r="AT87" s="69"/>
      <c r="AU87" s="67" t="s">
        <v>160</v>
      </c>
      <c r="AV87" s="69"/>
      <c r="AW87" s="67" t="s">
        <v>161</v>
      </c>
      <c r="AX87" s="68"/>
      <c r="AY87" s="69"/>
      <c r="AZ87" s="68" t="s">
        <v>162</v>
      </c>
      <c r="BA87" s="68"/>
      <c r="BB87" s="67"/>
      <c r="BC87" s="69"/>
      <c r="BD87" s="67"/>
      <c r="BE87" s="69"/>
      <c r="BF87" s="67"/>
      <c r="BG87" s="69"/>
      <c r="BH87" s="67"/>
      <c r="BI87" s="68"/>
      <c r="BJ87" s="67" t="s">
        <v>163</v>
      </c>
      <c r="BK87" s="68"/>
      <c r="BL87" s="69"/>
      <c r="BM87" s="68"/>
      <c r="BN87" s="68"/>
      <c r="BO87" s="531"/>
      <c r="BP87" s="505"/>
      <c r="BQ87" s="505"/>
      <c r="BR87" s="532"/>
      <c r="BS87" s="60"/>
    </row>
    <row r="88" spans="1:71" ht="13.5" customHeight="1" x14ac:dyDescent="0.25">
      <c r="A88" s="60"/>
      <c r="B88" s="67"/>
      <c r="C88" s="68"/>
      <c r="D88" s="67"/>
      <c r="E88" s="68"/>
      <c r="F88" s="68"/>
      <c r="G88" s="67"/>
      <c r="H88" s="68"/>
      <c r="I88" s="67" t="s">
        <v>164</v>
      </c>
      <c r="J88" s="69"/>
      <c r="K88" s="68" t="s">
        <v>165</v>
      </c>
      <c r="L88" s="69"/>
      <c r="M88" s="505"/>
      <c r="N88" s="532"/>
      <c r="O88" s="68" t="s">
        <v>166</v>
      </c>
      <c r="P88" s="68"/>
      <c r="Q88" s="69"/>
      <c r="R88" s="539" t="s">
        <v>167</v>
      </c>
      <c r="S88" s="532"/>
      <c r="T88" s="67" t="s">
        <v>168</v>
      </c>
      <c r="U88" s="68"/>
      <c r="V88" s="68"/>
      <c r="W88" s="531"/>
      <c r="X88" s="505"/>
      <c r="Y88" s="532"/>
      <c r="Z88" s="68" t="s">
        <v>169</v>
      </c>
      <c r="AA88" s="69"/>
      <c r="AB88" s="67" t="s">
        <v>170</v>
      </c>
      <c r="AC88" s="68"/>
      <c r="AD88" s="60"/>
      <c r="AE88" s="71" t="s">
        <v>171</v>
      </c>
      <c r="AF88" s="68"/>
      <c r="AG88" s="69"/>
      <c r="AH88" s="67" t="s">
        <v>172</v>
      </c>
      <c r="AI88" s="69"/>
      <c r="AJ88" s="67" t="s">
        <v>173</v>
      </c>
      <c r="AK88" s="69"/>
      <c r="AL88" s="67" t="s">
        <v>174</v>
      </c>
      <c r="AM88" s="68"/>
      <c r="AN88" s="67" t="s">
        <v>175</v>
      </c>
      <c r="AO88" s="68"/>
      <c r="AP88" s="69"/>
      <c r="AQ88" s="68" t="s">
        <v>176</v>
      </c>
      <c r="AR88" s="69"/>
      <c r="AS88" s="67" t="s">
        <v>177</v>
      </c>
      <c r="AT88" s="69"/>
      <c r="AU88" s="67" t="s">
        <v>177</v>
      </c>
      <c r="AV88" s="69"/>
      <c r="AW88" s="67" t="s">
        <v>178</v>
      </c>
      <c r="AX88" s="68"/>
      <c r="AY88" s="69"/>
      <c r="AZ88" s="68" t="s">
        <v>179</v>
      </c>
      <c r="BA88" s="68"/>
      <c r="BB88" s="67" t="s">
        <v>180</v>
      </c>
      <c r="BC88" s="69"/>
      <c r="BD88" s="67" t="s">
        <v>181</v>
      </c>
      <c r="BE88" s="69"/>
      <c r="BF88" s="67" t="s">
        <v>182</v>
      </c>
      <c r="BG88" s="69"/>
      <c r="BH88" s="67" t="s">
        <v>183</v>
      </c>
      <c r="BI88" s="68"/>
      <c r="BJ88" s="67" t="s">
        <v>184</v>
      </c>
      <c r="BK88" s="68"/>
      <c r="BL88" s="69"/>
      <c r="BM88" s="68" t="s">
        <v>50</v>
      </c>
      <c r="BN88" s="68"/>
      <c r="BO88" s="531"/>
      <c r="BP88" s="505"/>
      <c r="BQ88" s="505"/>
      <c r="BR88" s="532"/>
      <c r="BS88" s="60"/>
    </row>
    <row r="89" spans="1:71" ht="13.5" customHeight="1" x14ac:dyDescent="0.25">
      <c r="A89" s="60"/>
      <c r="B89" s="67"/>
      <c r="C89" s="68"/>
      <c r="D89" s="67" t="s">
        <v>185</v>
      </c>
      <c r="E89" s="68"/>
      <c r="F89" s="68"/>
      <c r="G89" s="67" t="s">
        <v>186</v>
      </c>
      <c r="H89" s="68"/>
      <c r="I89" s="73" t="s">
        <v>187</v>
      </c>
      <c r="J89" s="74"/>
      <c r="K89" s="75" t="s">
        <v>188</v>
      </c>
      <c r="L89" s="74"/>
      <c r="M89" s="503"/>
      <c r="N89" s="524"/>
      <c r="O89" s="75" t="s">
        <v>189</v>
      </c>
      <c r="P89" s="75"/>
      <c r="Q89" s="74"/>
      <c r="R89" s="77" t="s">
        <v>190</v>
      </c>
      <c r="S89" s="74"/>
      <c r="T89" s="73" t="s">
        <v>191</v>
      </c>
      <c r="U89" s="75"/>
      <c r="V89" s="75"/>
      <c r="W89" s="73" t="s">
        <v>192</v>
      </c>
      <c r="X89" s="68"/>
      <c r="Y89" s="69"/>
      <c r="Z89" s="75" t="s">
        <v>193</v>
      </c>
      <c r="AA89" s="74"/>
      <c r="AB89" s="73" t="s">
        <v>194</v>
      </c>
      <c r="AC89" s="75"/>
      <c r="AD89" s="75"/>
      <c r="AE89" s="73" t="s">
        <v>195</v>
      </c>
      <c r="AF89" s="75"/>
      <c r="AG89" s="74"/>
      <c r="AH89" s="73" t="s">
        <v>196</v>
      </c>
      <c r="AI89" s="74"/>
      <c r="AJ89" s="73" t="s">
        <v>197</v>
      </c>
      <c r="AK89" s="74"/>
      <c r="AL89" s="73" t="s">
        <v>198</v>
      </c>
      <c r="AM89" s="75"/>
      <c r="AN89" s="73" t="s">
        <v>199</v>
      </c>
      <c r="AO89" s="75"/>
      <c r="AP89" s="74"/>
      <c r="AQ89" s="75" t="s">
        <v>200</v>
      </c>
      <c r="AR89" s="74"/>
      <c r="AS89" s="73" t="s">
        <v>201</v>
      </c>
      <c r="AT89" s="74"/>
      <c r="AU89" s="73" t="s">
        <v>202</v>
      </c>
      <c r="AV89" s="74"/>
      <c r="AW89" s="73" t="s">
        <v>203</v>
      </c>
      <c r="AX89" s="75"/>
      <c r="AY89" s="74"/>
      <c r="AZ89" s="75" t="s">
        <v>204</v>
      </c>
      <c r="BA89" s="75"/>
      <c r="BB89" s="73" t="s">
        <v>205</v>
      </c>
      <c r="BC89" s="74"/>
      <c r="BD89" s="73" t="s">
        <v>206</v>
      </c>
      <c r="BE89" s="74"/>
      <c r="BF89" s="73" t="s">
        <v>207</v>
      </c>
      <c r="BG89" s="74"/>
      <c r="BH89" s="73" t="s">
        <v>208</v>
      </c>
      <c r="BI89" s="75"/>
      <c r="BJ89" s="73" t="s">
        <v>209</v>
      </c>
      <c r="BK89" s="75"/>
      <c r="BL89" s="74"/>
      <c r="BM89" s="75" t="s">
        <v>210</v>
      </c>
      <c r="BN89" s="75"/>
      <c r="BO89" s="533"/>
      <c r="BP89" s="503"/>
      <c r="BQ89" s="503"/>
      <c r="BR89" s="524"/>
      <c r="BS89" s="60"/>
    </row>
    <row r="90" spans="1:71" ht="13.5" customHeight="1" x14ac:dyDescent="0.25">
      <c r="A90" s="30"/>
      <c r="B90" s="79" t="s">
        <v>211</v>
      </c>
      <c r="C90" s="80"/>
      <c r="D90" s="79" t="s">
        <v>212</v>
      </c>
      <c r="E90" s="81"/>
      <c r="F90" s="80"/>
      <c r="G90" s="79" t="s">
        <v>213</v>
      </c>
      <c r="H90" s="82"/>
      <c r="I90" s="83"/>
      <c r="J90" s="84">
        <v>1</v>
      </c>
      <c r="K90" s="83"/>
      <c r="L90" s="84">
        <v>2</v>
      </c>
      <c r="M90" s="83"/>
      <c r="N90" s="84">
        <v>3</v>
      </c>
      <c r="O90" s="85"/>
      <c r="P90" s="86"/>
      <c r="Q90" s="84">
        <v>4</v>
      </c>
      <c r="R90" s="83"/>
      <c r="S90" s="84">
        <v>5</v>
      </c>
      <c r="T90" s="534">
        <v>6</v>
      </c>
      <c r="U90" s="535"/>
      <c r="V90" s="536"/>
      <c r="W90" s="83"/>
      <c r="X90" s="88"/>
      <c r="Y90" s="89">
        <v>7</v>
      </c>
      <c r="Z90" s="83"/>
      <c r="AA90" s="84">
        <v>8</v>
      </c>
      <c r="AB90" s="534">
        <v>9</v>
      </c>
      <c r="AC90" s="535"/>
      <c r="AD90" s="536"/>
      <c r="AE90" s="534">
        <v>10</v>
      </c>
      <c r="AF90" s="535"/>
      <c r="AG90" s="536"/>
      <c r="AH90" s="540">
        <v>11</v>
      </c>
      <c r="AI90" s="536"/>
      <c r="AJ90" s="83"/>
      <c r="AK90" s="84">
        <v>12</v>
      </c>
      <c r="AL90" s="91"/>
      <c r="AM90" s="92">
        <v>13</v>
      </c>
      <c r="AN90" s="534">
        <v>14</v>
      </c>
      <c r="AO90" s="535"/>
      <c r="AP90" s="536"/>
      <c r="AQ90" s="91"/>
      <c r="AR90" s="92">
        <v>15</v>
      </c>
      <c r="AS90" s="91"/>
      <c r="AT90" s="92">
        <v>16</v>
      </c>
      <c r="AU90" s="91"/>
      <c r="AV90" s="92">
        <v>17</v>
      </c>
      <c r="AW90" s="91"/>
      <c r="AX90" s="93"/>
      <c r="AY90" s="92">
        <v>18</v>
      </c>
      <c r="AZ90" s="91"/>
      <c r="BA90" s="92">
        <v>19</v>
      </c>
      <c r="BB90" s="83"/>
      <c r="BC90" s="86">
        <v>20</v>
      </c>
      <c r="BD90" s="83"/>
      <c r="BE90" s="86">
        <v>21</v>
      </c>
      <c r="BF90" s="83"/>
      <c r="BG90" s="86">
        <v>22</v>
      </c>
      <c r="BH90" s="83"/>
      <c r="BI90" s="84">
        <v>23</v>
      </c>
      <c r="BJ90" s="534">
        <v>24</v>
      </c>
      <c r="BK90" s="535"/>
      <c r="BL90" s="536"/>
      <c r="BM90" s="83"/>
      <c r="BN90" s="86">
        <v>25</v>
      </c>
      <c r="BO90" s="537"/>
      <c r="BP90" s="535"/>
      <c r="BQ90" s="535"/>
      <c r="BR90" s="536"/>
      <c r="BS90" s="30"/>
    </row>
    <row r="91" spans="1:71" ht="13.5" customHeight="1" x14ac:dyDescent="0.25">
      <c r="A91" s="30"/>
      <c r="B91" s="550"/>
      <c r="C91" s="526"/>
      <c r="D91" s="551"/>
      <c r="E91" s="527"/>
      <c r="F91" s="526"/>
      <c r="G91" s="551"/>
      <c r="H91" s="526"/>
      <c r="I91" s="541"/>
      <c r="J91" s="526"/>
      <c r="K91" s="552"/>
      <c r="L91" s="526"/>
      <c r="M91" s="541"/>
      <c r="N91" s="526"/>
      <c r="O91" s="553"/>
      <c r="P91" s="527"/>
      <c r="Q91" s="526"/>
      <c r="R91" s="549"/>
      <c r="S91" s="526"/>
      <c r="T91" s="541"/>
      <c r="U91" s="527"/>
      <c r="V91" s="526"/>
      <c r="W91" s="541"/>
      <c r="X91" s="527"/>
      <c r="Y91" s="526"/>
      <c r="Z91" s="542"/>
      <c r="AA91" s="526"/>
      <c r="AB91" s="541"/>
      <c r="AC91" s="527"/>
      <c r="AD91" s="526"/>
      <c r="AE91" s="541"/>
      <c r="AF91" s="527"/>
      <c r="AG91" s="526"/>
      <c r="AH91" s="541"/>
      <c r="AI91" s="526"/>
      <c r="AJ91" s="541"/>
      <c r="AK91" s="526"/>
      <c r="AL91" s="541"/>
      <c r="AM91" s="526"/>
      <c r="AN91" s="541"/>
      <c r="AO91" s="527"/>
      <c r="AP91" s="526"/>
      <c r="AQ91" s="541"/>
      <c r="AR91" s="526"/>
      <c r="AS91" s="541"/>
      <c r="AT91" s="526"/>
      <c r="AU91" s="541"/>
      <c r="AV91" s="526"/>
      <c r="AW91" s="541"/>
      <c r="AX91" s="527"/>
      <c r="AY91" s="526"/>
      <c r="AZ91" s="541"/>
      <c r="BA91" s="526"/>
      <c r="BB91" s="541"/>
      <c r="BC91" s="526"/>
      <c r="BD91" s="541"/>
      <c r="BE91" s="526"/>
      <c r="BF91" s="541"/>
      <c r="BG91" s="526"/>
      <c r="BH91" s="541"/>
      <c r="BI91" s="526"/>
      <c r="BJ91" s="541"/>
      <c r="BK91" s="527"/>
      <c r="BL91" s="526"/>
      <c r="BM91" s="541"/>
      <c r="BN91" s="526"/>
      <c r="BO91" s="548"/>
      <c r="BP91" s="527"/>
      <c r="BQ91" s="527"/>
      <c r="BR91" s="526"/>
      <c r="BS91" s="96"/>
    </row>
    <row r="92" spans="1:71" ht="13.5" customHeight="1" x14ac:dyDescent="0.25">
      <c r="A92" s="30"/>
      <c r="B92" s="543"/>
      <c r="C92" s="526"/>
      <c r="D92" s="544"/>
      <c r="E92" s="527"/>
      <c r="F92" s="526"/>
      <c r="G92" s="544"/>
      <c r="H92" s="526"/>
      <c r="I92" s="525"/>
      <c r="J92" s="526"/>
      <c r="K92" s="545"/>
      <c r="L92" s="526"/>
      <c r="M92" s="525"/>
      <c r="N92" s="526"/>
      <c r="O92" s="546"/>
      <c r="P92" s="527"/>
      <c r="Q92" s="526"/>
      <c r="R92" s="554"/>
      <c r="S92" s="526"/>
      <c r="T92" s="525"/>
      <c r="U92" s="527"/>
      <c r="V92" s="526"/>
      <c r="W92" s="525"/>
      <c r="X92" s="527"/>
      <c r="Y92" s="526"/>
      <c r="Z92" s="555"/>
      <c r="AA92" s="526"/>
      <c r="AB92" s="525"/>
      <c r="AC92" s="527"/>
      <c r="AD92" s="526"/>
      <c r="AE92" s="525"/>
      <c r="AF92" s="527"/>
      <c r="AG92" s="526"/>
      <c r="AH92" s="525"/>
      <c r="AI92" s="526"/>
      <c r="AJ92" s="525"/>
      <c r="AK92" s="526"/>
      <c r="AL92" s="525"/>
      <c r="AM92" s="526"/>
      <c r="AN92" s="525"/>
      <c r="AO92" s="527"/>
      <c r="AP92" s="526"/>
      <c r="AQ92" s="525"/>
      <c r="AR92" s="526"/>
      <c r="AS92" s="525"/>
      <c r="AT92" s="526"/>
      <c r="AU92" s="525"/>
      <c r="AV92" s="526"/>
      <c r="AW92" s="525"/>
      <c r="AX92" s="527"/>
      <c r="AY92" s="526"/>
      <c r="AZ92" s="525"/>
      <c r="BA92" s="526"/>
      <c r="BB92" s="525"/>
      <c r="BC92" s="526"/>
      <c r="BD92" s="525"/>
      <c r="BE92" s="526"/>
      <c r="BF92" s="525"/>
      <c r="BG92" s="526"/>
      <c r="BH92" s="525"/>
      <c r="BI92" s="526"/>
      <c r="BJ92" s="525"/>
      <c r="BK92" s="527"/>
      <c r="BL92" s="526"/>
      <c r="BM92" s="525"/>
      <c r="BN92" s="526"/>
      <c r="BO92" s="547"/>
      <c r="BP92" s="503"/>
      <c r="BQ92" s="503"/>
      <c r="BR92" s="524"/>
      <c r="BS92" s="98"/>
    </row>
    <row r="93" spans="1:71" ht="13.5" customHeight="1" x14ac:dyDescent="0.25">
      <c r="A93" s="30"/>
      <c r="B93" s="550"/>
      <c r="C93" s="526"/>
      <c r="D93" s="551"/>
      <c r="E93" s="527"/>
      <c r="F93" s="526"/>
      <c r="G93" s="551"/>
      <c r="H93" s="526"/>
      <c r="I93" s="541"/>
      <c r="J93" s="526"/>
      <c r="K93" s="552"/>
      <c r="L93" s="526"/>
      <c r="M93" s="541"/>
      <c r="N93" s="526"/>
      <c r="O93" s="553"/>
      <c r="P93" s="527"/>
      <c r="Q93" s="526"/>
      <c r="R93" s="549"/>
      <c r="S93" s="526"/>
      <c r="T93" s="541"/>
      <c r="U93" s="527"/>
      <c r="V93" s="526"/>
      <c r="W93" s="541"/>
      <c r="X93" s="527"/>
      <c r="Y93" s="526"/>
      <c r="Z93" s="542"/>
      <c r="AA93" s="526"/>
      <c r="AB93" s="541"/>
      <c r="AC93" s="527"/>
      <c r="AD93" s="526"/>
      <c r="AE93" s="541"/>
      <c r="AF93" s="527"/>
      <c r="AG93" s="526"/>
      <c r="AH93" s="541"/>
      <c r="AI93" s="526"/>
      <c r="AJ93" s="541"/>
      <c r="AK93" s="526"/>
      <c r="AL93" s="541"/>
      <c r="AM93" s="526"/>
      <c r="AN93" s="541"/>
      <c r="AO93" s="527"/>
      <c r="AP93" s="526"/>
      <c r="AQ93" s="541"/>
      <c r="AR93" s="526"/>
      <c r="AS93" s="541"/>
      <c r="AT93" s="526"/>
      <c r="AU93" s="541"/>
      <c r="AV93" s="526"/>
      <c r="AW93" s="541"/>
      <c r="AX93" s="527"/>
      <c r="AY93" s="526"/>
      <c r="AZ93" s="541"/>
      <c r="BA93" s="526"/>
      <c r="BB93" s="541"/>
      <c r="BC93" s="526"/>
      <c r="BD93" s="541"/>
      <c r="BE93" s="526"/>
      <c r="BF93" s="541"/>
      <c r="BG93" s="526"/>
      <c r="BH93" s="541"/>
      <c r="BI93" s="526"/>
      <c r="BJ93" s="541"/>
      <c r="BK93" s="527"/>
      <c r="BL93" s="526"/>
      <c r="BM93" s="541"/>
      <c r="BN93" s="526"/>
      <c r="BO93" s="548"/>
      <c r="BP93" s="527"/>
      <c r="BQ93" s="527"/>
      <c r="BR93" s="526"/>
      <c r="BS93" s="96"/>
    </row>
    <row r="94" spans="1:71" ht="13.5" customHeight="1" x14ac:dyDescent="0.25">
      <c r="A94" s="30"/>
      <c r="B94" s="543"/>
      <c r="C94" s="526"/>
      <c r="D94" s="544"/>
      <c r="E94" s="527"/>
      <c r="F94" s="526"/>
      <c r="G94" s="544"/>
      <c r="H94" s="526"/>
      <c r="I94" s="525"/>
      <c r="J94" s="526"/>
      <c r="K94" s="545"/>
      <c r="L94" s="526"/>
      <c r="M94" s="525"/>
      <c r="N94" s="526"/>
      <c r="O94" s="546"/>
      <c r="P94" s="527"/>
      <c r="Q94" s="526"/>
      <c r="R94" s="554"/>
      <c r="S94" s="526"/>
      <c r="T94" s="525"/>
      <c r="U94" s="527"/>
      <c r="V94" s="526"/>
      <c r="W94" s="525"/>
      <c r="X94" s="527"/>
      <c r="Y94" s="526"/>
      <c r="Z94" s="555"/>
      <c r="AA94" s="526"/>
      <c r="AB94" s="525"/>
      <c r="AC94" s="527"/>
      <c r="AD94" s="526"/>
      <c r="AE94" s="525"/>
      <c r="AF94" s="527"/>
      <c r="AG94" s="526"/>
      <c r="AH94" s="525"/>
      <c r="AI94" s="526"/>
      <c r="AJ94" s="525"/>
      <c r="AK94" s="526"/>
      <c r="AL94" s="525"/>
      <c r="AM94" s="526"/>
      <c r="AN94" s="525"/>
      <c r="AO94" s="527"/>
      <c r="AP94" s="526"/>
      <c r="AQ94" s="525"/>
      <c r="AR94" s="526"/>
      <c r="AS94" s="525"/>
      <c r="AT94" s="526"/>
      <c r="AU94" s="525"/>
      <c r="AV94" s="526"/>
      <c r="AW94" s="525"/>
      <c r="AX94" s="527"/>
      <c r="AY94" s="526"/>
      <c r="AZ94" s="525"/>
      <c r="BA94" s="526"/>
      <c r="BB94" s="525"/>
      <c r="BC94" s="526"/>
      <c r="BD94" s="525"/>
      <c r="BE94" s="526"/>
      <c r="BF94" s="525"/>
      <c r="BG94" s="526"/>
      <c r="BH94" s="525"/>
      <c r="BI94" s="526"/>
      <c r="BJ94" s="525"/>
      <c r="BK94" s="527"/>
      <c r="BL94" s="526"/>
      <c r="BM94" s="525"/>
      <c r="BN94" s="526"/>
      <c r="BO94" s="547"/>
      <c r="BP94" s="503"/>
      <c r="BQ94" s="503"/>
      <c r="BR94" s="524"/>
      <c r="BS94" s="96"/>
    </row>
    <row r="95" spans="1:71" ht="13.5" customHeight="1" x14ac:dyDescent="0.25">
      <c r="A95" s="30"/>
      <c r="B95" s="559"/>
      <c r="C95" s="530"/>
      <c r="D95" s="560"/>
      <c r="E95" s="529"/>
      <c r="F95" s="530"/>
      <c r="G95" s="560"/>
      <c r="H95" s="530"/>
      <c r="I95" s="557"/>
      <c r="J95" s="530"/>
      <c r="K95" s="561"/>
      <c r="L95" s="530"/>
      <c r="M95" s="557"/>
      <c r="N95" s="530"/>
      <c r="O95" s="562"/>
      <c r="P95" s="529"/>
      <c r="Q95" s="530"/>
      <c r="R95" s="556"/>
      <c r="S95" s="530"/>
      <c r="T95" s="557"/>
      <c r="U95" s="529"/>
      <c r="V95" s="530"/>
      <c r="W95" s="557"/>
      <c r="X95" s="529"/>
      <c r="Y95" s="530"/>
      <c r="Z95" s="558"/>
      <c r="AA95" s="530"/>
      <c r="AB95" s="557"/>
      <c r="AC95" s="529"/>
      <c r="AD95" s="530"/>
      <c r="AE95" s="557"/>
      <c r="AF95" s="529"/>
      <c r="AG95" s="530"/>
      <c r="AH95" s="557"/>
      <c r="AI95" s="530"/>
      <c r="AJ95" s="557"/>
      <c r="AK95" s="530"/>
      <c r="AL95" s="557"/>
      <c r="AM95" s="530"/>
      <c r="AN95" s="557"/>
      <c r="AO95" s="529"/>
      <c r="AP95" s="530"/>
      <c r="AQ95" s="557"/>
      <c r="AR95" s="530"/>
      <c r="AS95" s="557"/>
      <c r="AT95" s="530"/>
      <c r="AU95" s="557"/>
      <c r="AV95" s="530"/>
      <c r="AW95" s="557"/>
      <c r="AX95" s="529"/>
      <c r="AY95" s="530"/>
      <c r="AZ95" s="557"/>
      <c r="BA95" s="530"/>
      <c r="BB95" s="557"/>
      <c r="BC95" s="530"/>
      <c r="BD95" s="557"/>
      <c r="BE95" s="530"/>
      <c r="BF95" s="557"/>
      <c r="BG95" s="530"/>
      <c r="BH95" s="557"/>
      <c r="BI95" s="530"/>
      <c r="BJ95" s="557"/>
      <c r="BK95" s="529"/>
      <c r="BL95" s="530"/>
      <c r="BM95" s="557"/>
      <c r="BN95" s="530"/>
      <c r="BO95" s="548"/>
      <c r="BP95" s="527"/>
      <c r="BQ95" s="527"/>
      <c r="BR95" s="526"/>
      <c r="BS95" s="96"/>
    </row>
    <row r="96" spans="1:71" ht="13.5" customHeight="1" x14ac:dyDescent="0.25">
      <c r="A96" s="30"/>
      <c r="B96" s="563"/>
      <c r="C96" s="514"/>
      <c r="D96" s="564"/>
      <c r="E96" s="516"/>
      <c r="F96" s="514"/>
      <c r="G96" s="564"/>
      <c r="H96" s="514"/>
      <c r="I96" s="513"/>
      <c r="J96" s="514"/>
      <c r="K96" s="565"/>
      <c r="L96" s="514"/>
      <c r="M96" s="513"/>
      <c r="N96" s="514"/>
      <c r="O96" s="566"/>
      <c r="P96" s="516"/>
      <c r="Q96" s="514"/>
      <c r="R96" s="515"/>
      <c r="S96" s="514"/>
      <c r="T96" s="513"/>
      <c r="U96" s="516"/>
      <c r="V96" s="514"/>
      <c r="W96" s="513"/>
      <c r="X96" s="516"/>
      <c r="Y96" s="514"/>
      <c r="Z96" s="517"/>
      <c r="AA96" s="514"/>
      <c r="AB96" s="513"/>
      <c r="AC96" s="516"/>
      <c r="AD96" s="514"/>
      <c r="AE96" s="513"/>
      <c r="AF96" s="516"/>
      <c r="AG96" s="514"/>
      <c r="AH96" s="513"/>
      <c r="AI96" s="514"/>
      <c r="AJ96" s="513"/>
      <c r="AK96" s="514"/>
      <c r="AL96" s="513"/>
      <c r="AM96" s="514"/>
      <c r="AN96" s="513"/>
      <c r="AO96" s="516"/>
      <c r="AP96" s="514"/>
      <c r="AQ96" s="513"/>
      <c r="AR96" s="514"/>
      <c r="AS96" s="513"/>
      <c r="AT96" s="514"/>
      <c r="AU96" s="513"/>
      <c r="AV96" s="514"/>
      <c r="AW96" s="513"/>
      <c r="AX96" s="516"/>
      <c r="AY96" s="514"/>
      <c r="AZ96" s="513"/>
      <c r="BA96" s="514"/>
      <c r="BB96" s="513"/>
      <c r="BC96" s="514"/>
      <c r="BD96" s="513"/>
      <c r="BE96" s="514"/>
      <c r="BF96" s="513"/>
      <c r="BG96" s="514"/>
      <c r="BH96" s="513"/>
      <c r="BI96" s="514"/>
      <c r="BJ96" s="513"/>
      <c r="BK96" s="516"/>
      <c r="BL96" s="514"/>
      <c r="BM96" s="513"/>
      <c r="BN96" s="514"/>
      <c r="BO96" s="567"/>
      <c r="BP96" s="535"/>
      <c r="BQ96" s="535"/>
      <c r="BR96" s="536"/>
      <c r="BS96" s="96"/>
    </row>
    <row r="97" spans="1:71" ht="13.5" customHeight="1" x14ac:dyDescent="0.25">
      <c r="A97" s="30"/>
      <c r="B97" s="550"/>
      <c r="C97" s="526"/>
      <c r="D97" s="551"/>
      <c r="E97" s="527"/>
      <c r="F97" s="526"/>
      <c r="G97" s="551"/>
      <c r="H97" s="526"/>
      <c r="I97" s="541"/>
      <c r="J97" s="526"/>
      <c r="K97" s="552"/>
      <c r="L97" s="526"/>
      <c r="M97" s="541"/>
      <c r="N97" s="526"/>
      <c r="O97" s="553"/>
      <c r="P97" s="527"/>
      <c r="Q97" s="526"/>
      <c r="R97" s="549"/>
      <c r="S97" s="526"/>
      <c r="T97" s="541"/>
      <c r="U97" s="527"/>
      <c r="V97" s="526"/>
      <c r="W97" s="541"/>
      <c r="X97" s="527"/>
      <c r="Y97" s="526"/>
      <c r="Z97" s="542"/>
      <c r="AA97" s="526"/>
      <c r="AB97" s="541"/>
      <c r="AC97" s="527"/>
      <c r="AD97" s="526"/>
      <c r="AE97" s="541"/>
      <c r="AF97" s="527"/>
      <c r="AG97" s="526"/>
      <c r="AH97" s="541"/>
      <c r="AI97" s="526"/>
      <c r="AJ97" s="541"/>
      <c r="AK97" s="526"/>
      <c r="AL97" s="541"/>
      <c r="AM97" s="526"/>
      <c r="AN97" s="541"/>
      <c r="AO97" s="527"/>
      <c r="AP97" s="526"/>
      <c r="AQ97" s="541"/>
      <c r="AR97" s="526"/>
      <c r="AS97" s="541"/>
      <c r="AT97" s="526"/>
      <c r="AU97" s="541"/>
      <c r="AV97" s="526"/>
      <c r="AW97" s="541"/>
      <c r="AX97" s="527"/>
      <c r="AY97" s="526"/>
      <c r="AZ97" s="541"/>
      <c r="BA97" s="526"/>
      <c r="BB97" s="541"/>
      <c r="BC97" s="526"/>
      <c r="BD97" s="541"/>
      <c r="BE97" s="526"/>
      <c r="BF97" s="541"/>
      <c r="BG97" s="526"/>
      <c r="BH97" s="541"/>
      <c r="BI97" s="526"/>
      <c r="BJ97" s="541"/>
      <c r="BK97" s="527"/>
      <c r="BL97" s="526"/>
      <c r="BM97" s="541"/>
      <c r="BN97" s="526"/>
      <c r="BO97" s="548"/>
      <c r="BP97" s="527"/>
      <c r="BQ97" s="527"/>
      <c r="BR97" s="526"/>
      <c r="BS97" s="96"/>
    </row>
    <row r="98" spans="1:71" ht="13.5" customHeight="1" x14ac:dyDescent="0.25">
      <c r="A98" s="30"/>
      <c r="B98" s="543"/>
      <c r="C98" s="526"/>
      <c r="D98" s="544"/>
      <c r="E98" s="527"/>
      <c r="F98" s="526"/>
      <c r="G98" s="544"/>
      <c r="H98" s="526"/>
      <c r="I98" s="525"/>
      <c r="J98" s="526"/>
      <c r="K98" s="545"/>
      <c r="L98" s="526"/>
      <c r="M98" s="525"/>
      <c r="N98" s="526"/>
      <c r="O98" s="546"/>
      <c r="P98" s="527"/>
      <c r="Q98" s="526"/>
      <c r="R98" s="554"/>
      <c r="S98" s="526"/>
      <c r="T98" s="525"/>
      <c r="U98" s="527"/>
      <c r="V98" s="526"/>
      <c r="W98" s="525"/>
      <c r="X98" s="527"/>
      <c r="Y98" s="526"/>
      <c r="Z98" s="555"/>
      <c r="AA98" s="526"/>
      <c r="AB98" s="525"/>
      <c r="AC98" s="527"/>
      <c r="AD98" s="526"/>
      <c r="AE98" s="525"/>
      <c r="AF98" s="527"/>
      <c r="AG98" s="526"/>
      <c r="AH98" s="525"/>
      <c r="AI98" s="526"/>
      <c r="AJ98" s="525"/>
      <c r="AK98" s="526"/>
      <c r="AL98" s="525"/>
      <c r="AM98" s="526"/>
      <c r="AN98" s="525"/>
      <c r="AO98" s="527"/>
      <c r="AP98" s="526"/>
      <c r="AQ98" s="525"/>
      <c r="AR98" s="526"/>
      <c r="AS98" s="525"/>
      <c r="AT98" s="526"/>
      <c r="AU98" s="525"/>
      <c r="AV98" s="526"/>
      <c r="AW98" s="525"/>
      <c r="AX98" s="527"/>
      <c r="AY98" s="526"/>
      <c r="AZ98" s="525"/>
      <c r="BA98" s="526"/>
      <c r="BB98" s="525"/>
      <c r="BC98" s="526"/>
      <c r="BD98" s="525"/>
      <c r="BE98" s="526"/>
      <c r="BF98" s="525"/>
      <c r="BG98" s="526"/>
      <c r="BH98" s="525"/>
      <c r="BI98" s="526"/>
      <c r="BJ98" s="525"/>
      <c r="BK98" s="527"/>
      <c r="BL98" s="526"/>
      <c r="BM98" s="525"/>
      <c r="BN98" s="526"/>
      <c r="BO98" s="547"/>
      <c r="BP98" s="503"/>
      <c r="BQ98" s="503"/>
      <c r="BR98" s="524"/>
      <c r="BS98" s="96"/>
    </row>
    <row r="99" spans="1:71" ht="13.5" customHeight="1" x14ac:dyDescent="0.25">
      <c r="A99" s="30"/>
      <c r="B99" s="550"/>
      <c r="C99" s="526"/>
      <c r="D99" s="551"/>
      <c r="E99" s="527"/>
      <c r="F99" s="526"/>
      <c r="G99" s="551"/>
      <c r="H99" s="526"/>
      <c r="I99" s="541"/>
      <c r="J99" s="526"/>
      <c r="K99" s="552"/>
      <c r="L99" s="526"/>
      <c r="M99" s="541"/>
      <c r="N99" s="526"/>
      <c r="O99" s="553"/>
      <c r="P99" s="527"/>
      <c r="Q99" s="526"/>
      <c r="R99" s="549"/>
      <c r="S99" s="526"/>
      <c r="T99" s="541"/>
      <c r="U99" s="527"/>
      <c r="V99" s="526"/>
      <c r="W99" s="541"/>
      <c r="X99" s="527"/>
      <c r="Y99" s="526"/>
      <c r="Z99" s="542"/>
      <c r="AA99" s="526"/>
      <c r="AB99" s="541"/>
      <c r="AC99" s="527"/>
      <c r="AD99" s="526"/>
      <c r="AE99" s="541"/>
      <c r="AF99" s="527"/>
      <c r="AG99" s="526"/>
      <c r="AH99" s="541"/>
      <c r="AI99" s="526"/>
      <c r="AJ99" s="541"/>
      <c r="AK99" s="526"/>
      <c r="AL99" s="541"/>
      <c r="AM99" s="526"/>
      <c r="AN99" s="541"/>
      <c r="AO99" s="527"/>
      <c r="AP99" s="526"/>
      <c r="AQ99" s="541"/>
      <c r="AR99" s="526"/>
      <c r="AS99" s="541"/>
      <c r="AT99" s="526"/>
      <c r="AU99" s="541"/>
      <c r="AV99" s="526"/>
      <c r="AW99" s="541"/>
      <c r="AX99" s="527"/>
      <c r="AY99" s="526"/>
      <c r="AZ99" s="541"/>
      <c r="BA99" s="526"/>
      <c r="BB99" s="541"/>
      <c r="BC99" s="526"/>
      <c r="BD99" s="541"/>
      <c r="BE99" s="526"/>
      <c r="BF99" s="541"/>
      <c r="BG99" s="526"/>
      <c r="BH99" s="541"/>
      <c r="BI99" s="526"/>
      <c r="BJ99" s="541"/>
      <c r="BK99" s="527"/>
      <c r="BL99" s="526"/>
      <c r="BM99" s="541"/>
      <c r="BN99" s="526"/>
      <c r="BO99" s="548"/>
      <c r="BP99" s="527"/>
      <c r="BQ99" s="527"/>
      <c r="BR99" s="526"/>
      <c r="BS99" s="96"/>
    </row>
    <row r="100" spans="1:71" ht="13.5" customHeight="1" x14ac:dyDescent="0.25">
      <c r="A100" s="30"/>
      <c r="B100" s="543"/>
      <c r="C100" s="526"/>
      <c r="D100" s="544"/>
      <c r="E100" s="527"/>
      <c r="F100" s="526"/>
      <c r="G100" s="544"/>
      <c r="H100" s="526"/>
      <c r="I100" s="525"/>
      <c r="J100" s="526"/>
      <c r="K100" s="545"/>
      <c r="L100" s="526"/>
      <c r="M100" s="525"/>
      <c r="N100" s="526"/>
      <c r="O100" s="546"/>
      <c r="P100" s="527"/>
      <c r="Q100" s="526"/>
      <c r="R100" s="554"/>
      <c r="S100" s="526"/>
      <c r="T100" s="525"/>
      <c r="U100" s="527"/>
      <c r="V100" s="526"/>
      <c r="W100" s="525"/>
      <c r="X100" s="527"/>
      <c r="Y100" s="526"/>
      <c r="Z100" s="555"/>
      <c r="AA100" s="526"/>
      <c r="AB100" s="525"/>
      <c r="AC100" s="527"/>
      <c r="AD100" s="526"/>
      <c r="AE100" s="525"/>
      <c r="AF100" s="527"/>
      <c r="AG100" s="526"/>
      <c r="AH100" s="525"/>
      <c r="AI100" s="526"/>
      <c r="AJ100" s="525"/>
      <c r="AK100" s="526"/>
      <c r="AL100" s="525"/>
      <c r="AM100" s="526"/>
      <c r="AN100" s="525"/>
      <c r="AO100" s="527"/>
      <c r="AP100" s="526"/>
      <c r="AQ100" s="525"/>
      <c r="AR100" s="526"/>
      <c r="AS100" s="525"/>
      <c r="AT100" s="526"/>
      <c r="AU100" s="525"/>
      <c r="AV100" s="526"/>
      <c r="AW100" s="525"/>
      <c r="AX100" s="527"/>
      <c r="AY100" s="526"/>
      <c r="AZ100" s="525"/>
      <c r="BA100" s="526"/>
      <c r="BB100" s="525"/>
      <c r="BC100" s="526"/>
      <c r="BD100" s="525"/>
      <c r="BE100" s="526"/>
      <c r="BF100" s="525"/>
      <c r="BG100" s="526"/>
      <c r="BH100" s="525"/>
      <c r="BI100" s="526"/>
      <c r="BJ100" s="525"/>
      <c r="BK100" s="527"/>
      <c r="BL100" s="526"/>
      <c r="BM100" s="525"/>
      <c r="BN100" s="526"/>
      <c r="BO100" s="547"/>
      <c r="BP100" s="503"/>
      <c r="BQ100" s="503"/>
      <c r="BR100" s="524"/>
      <c r="BS100" s="96"/>
    </row>
    <row r="101" spans="1:71" ht="13.5" customHeight="1" x14ac:dyDescent="0.25">
      <c r="A101" s="30"/>
      <c r="B101" s="559"/>
      <c r="C101" s="530"/>
      <c r="D101" s="560"/>
      <c r="E101" s="529"/>
      <c r="F101" s="530"/>
      <c r="G101" s="560"/>
      <c r="H101" s="530"/>
      <c r="I101" s="557"/>
      <c r="J101" s="530"/>
      <c r="K101" s="561"/>
      <c r="L101" s="530"/>
      <c r="M101" s="557"/>
      <c r="N101" s="530"/>
      <c r="O101" s="562"/>
      <c r="P101" s="529"/>
      <c r="Q101" s="530"/>
      <c r="R101" s="556"/>
      <c r="S101" s="530"/>
      <c r="T101" s="557"/>
      <c r="U101" s="529"/>
      <c r="V101" s="530"/>
      <c r="W101" s="557"/>
      <c r="X101" s="529"/>
      <c r="Y101" s="530"/>
      <c r="Z101" s="558"/>
      <c r="AA101" s="530"/>
      <c r="AB101" s="557"/>
      <c r="AC101" s="529"/>
      <c r="AD101" s="530"/>
      <c r="AE101" s="557"/>
      <c r="AF101" s="529"/>
      <c r="AG101" s="530"/>
      <c r="AH101" s="557"/>
      <c r="AI101" s="530"/>
      <c r="AJ101" s="557"/>
      <c r="AK101" s="530"/>
      <c r="AL101" s="557"/>
      <c r="AM101" s="530"/>
      <c r="AN101" s="557"/>
      <c r="AO101" s="529"/>
      <c r="AP101" s="530"/>
      <c r="AQ101" s="557"/>
      <c r="AR101" s="530"/>
      <c r="AS101" s="557"/>
      <c r="AT101" s="530"/>
      <c r="AU101" s="557"/>
      <c r="AV101" s="530"/>
      <c r="AW101" s="557"/>
      <c r="AX101" s="529"/>
      <c r="AY101" s="530"/>
      <c r="AZ101" s="557"/>
      <c r="BA101" s="530"/>
      <c r="BB101" s="557"/>
      <c r="BC101" s="530"/>
      <c r="BD101" s="557"/>
      <c r="BE101" s="530"/>
      <c r="BF101" s="557"/>
      <c r="BG101" s="530"/>
      <c r="BH101" s="557"/>
      <c r="BI101" s="530"/>
      <c r="BJ101" s="557"/>
      <c r="BK101" s="529"/>
      <c r="BL101" s="530"/>
      <c r="BM101" s="557"/>
      <c r="BN101" s="530"/>
      <c r="BO101" s="548"/>
      <c r="BP101" s="527"/>
      <c r="BQ101" s="527"/>
      <c r="BR101" s="526"/>
      <c r="BS101" s="96"/>
    </row>
    <row r="102" spans="1:71" ht="13.5" customHeight="1" x14ac:dyDescent="0.25">
      <c r="A102" s="30"/>
      <c r="B102" s="563"/>
      <c r="C102" s="514"/>
      <c r="D102" s="564"/>
      <c r="E102" s="516"/>
      <c r="F102" s="514"/>
      <c r="G102" s="564"/>
      <c r="H102" s="514"/>
      <c r="I102" s="513"/>
      <c r="J102" s="514"/>
      <c r="K102" s="565"/>
      <c r="L102" s="514"/>
      <c r="M102" s="513"/>
      <c r="N102" s="514"/>
      <c r="O102" s="566"/>
      <c r="P102" s="516"/>
      <c r="Q102" s="514"/>
      <c r="R102" s="515"/>
      <c r="S102" s="514"/>
      <c r="T102" s="513"/>
      <c r="U102" s="516"/>
      <c r="V102" s="514"/>
      <c r="W102" s="513"/>
      <c r="X102" s="516"/>
      <c r="Y102" s="514"/>
      <c r="Z102" s="517"/>
      <c r="AA102" s="514"/>
      <c r="AB102" s="513"/>
      <c r="AC102" s="516"/>
      <c r="AD102" s="514"/>
      <c r="AE102" s="513"/>
      <c r="AF102" s="516"/>
      <c r="AG102" s="514"/>
      <c r="AH102" s="513"/>
      <c r="AI102" s="514"/>
      <c r="AJ102" s="513"/>
      <c r="AK102" s="514"/>
      <c r="AL102" s="513"/>
      <c r="AM102" s="514"/>
      <c r="AN102" s="513"/>
      <c r="AO102" s="516"/>
      <c r="AP102" s="514"/>
      <c r="AQ102" s="513"/>
      <c r="AR102" s="514"/>
      <c r="AS102" s="513"/>
      <c r="AT102" s="514"/>
      <c r="AU102" s="513"/>
      <c r="AV102" s="514"/>
      <c r="AW102" s="513"/>
      <c r="AX102" s="516"/>
      <c r="AY102" s="514"/>
      <c r="AZ102" s="513"/>
      <c r="BA102" s="514"/>
      <c r="BB102" s="513"/>
      <c r="BC102" s="514"/>
      <c r="BD102" s="513"/>
      <c r="BE102" s="514"/>
      <c r="BF102" s="513"/>
      <c r="BG102" s="514"/>
      <c r="BH102" s="513"/>
      <c r="BI102" s="514"/>
      <c r="BJ102" s="513"/>
      <c r="BK102" s="516"/>
      <c r="BL102" s="514"/>
      <c r="BM102" s="513"/>
      <c r="BN102" s="514"/>
      <c r="BO102" s="567"/>
      <c r="BP102" s="535"/>
      <c r="BQ102" s="535"/>
      <c r="BR102" s="536"/>
      <c r="BS102" s="96"/>
    </row>
    <row r="103" spans="1:71" ht="13.5" customHeight="1" x14ac:dyDescent="0.25">
      <c r="A103" s="30"/>
      <c r="B103" s="550"/>
      <c r="C103" s="526"/>
      <c r="D103" s="551"/>
      <c r="E103" s="527"/>
      <c r="F103" s="526"/>
      <c r="G103" s="551"/>
      <c r="H103" s="526"/>
      <c r="I103" s="541"/>
      <c r="J103" s="526"/>
      <c r="K103" s="552"/>
      <c r="L103" s="526"/>
      <c r="M103" s="541"/>
      <c r="N103" s="526"/>
      <c r="O103" s="553"/>
      <c r="P103" s="527"/>
      <c r="Q103" s="526"/>
      <c r="R103" s="549"/>
      <c r="S103" s="526"/>
      <c r="T103" s="541"/>
      <c r="U103" s="527"/>
      <c r="V103" s="526"/>
      <c r="W103" s="541"/>
      <c r="X103" s="527"/>
      <c r="Y103" s="526"/>
      <c r="Z103" s="542"/>
      <c r="AA103" s="526"/>
      <c r="AB103" s="541"/>
      <c r="AC103" s="527"/>
      <c r="AD103" s="526"/>
      <c r="AE103" s="541"/>
      <c r="AF103" s="527"/>
      <c r="AG103" s="526"/>
      <c r="AH103" s="541"/>
      <c r="AI103" s="526"/>
      <c r="AJ103" s="541"/>
      <c r="AK103" s="526"/>
      <c r="AL103" s="541"/>
      <c r="AM103" s="526"/>
      <c r="AN103" s="541"/>
      <c r="AO103" s="527"/>
      <c r="AP103" s="526"/>
      <c r="AQ103" s="541"/>
      <c r="AR103" s="526"/>
      <c r="AS103" s="541"/>
      <c r="AT103" s="526"/>
      <c r="AU103" s="541"/>
      <c r="AV103" s="526"/>
      <c r="AW103" s="541"/>
      <c r="AX103" s="527"/>
      <c r="AY103" s="526"/>
      <c r="AZ103" s="541"/>
      <c r="BA103" s="526"/>
      <c r="BB103" s="541"/>
      <c r="BC103" s="526"/>
      <c r="BD103" s="541"/>
      <c r="BE103" s="526"/>
      <c r="BF103" s="541"/>
      <c r="BG103" s="526"/>
      <c r="BH103" s="541"/>
      <c r="BI103" s="526"/>
      <c r="BJ103" s="541"/>
      <c r="BK103" s="527"/>
      <c r="BL103" s="526"/>
      <c r="BM103" s="541"/>
      <c r="BN103" s="526"/>
      <c r="BO103" s="548"/>
      <c r="BP103" s="527"/>
      <c r="BQ103" s="527"/>
      <c r="BR103" s="526"/>
      <c r="BS103" s="96"/>
    </row>
    <row r="104" spans="1:71" ht="13.5" customHeight="1" x14ac:dyDescent="0.25">
      <c r="A104" s="30"/>
      <c r="B104" s="543"/>
      <c r="C104" s="526"/>
      <c r="D104" s="544"/>
      <c r="E104" s="527"/>
      <c r="F104" s="526"/>
      <c r="G104" s="544"/>
      <c r="H104" s="526"/>
      <c r="I104" s="525"/>
      <c r="J104" s="526"/>
      <c r="K104" s="545"/>
      <c r="L104" s="526"/>
      <c r="M104" s="525"/>
      <c r="N104" s="526"/>
      <c r="O104" s="546"/>
      <c r="P104" s="527"/>
      <c r="Q104" s="526"/>
      <c r="R104" s="554"/>
      <c r="S104" s="526"/>
      <c r="T104" s="525"/>
      <c r="U104" s="527"/>
      <c r="V104" s="526"/>
      <c r="W104" s="525"/>
      <c r="X104" s="527"/>
      <c r="Y104" s="526"/>
      <c r="Z104" s="555"/>
      <c r="AA104" s="526"/>
      <c r="AB104" s="525"/>
      <c r="AC104" s="527"/>
      <c r="AD104" s="526"/>
      <c r="AE104" s="525"/>
      <c r="AF104" s="527"/>
      <c r="AG104" s="526"/>
      <c r="AH104" s="525"/>
      <c r="AI104" s="526"/>
      <c r="AJ104" s="525"/>
      <c r="AK104" s="526"/>
      <c r="AL104" s="525"/>
      <c r="AM104" s="526"/>
      <c r="AN104" s="525"/>
      <c r="AO104" s="527"/>
      <c r="AP104" s="526"/>
      <c r="AQ104" s="525"/>
      <c r="AR104" s="526"/>
      <c r="AS104" s="525"/>
      <c r="AT104" s="526"/>
      <c r="AU104" s="525"/>
      <c r="AV104" s="526"/>
      <c r="AW104" s="525"/>
      <c r="AX104" s="527"/>
      <c r="AY104" s="526"/>
      <c r="AZ104" s="525"/>
      <c r="BA104" s="526"/>
      <c r="BB104" s="525"/>
      <c r="BC104" s="526"/>
      <c r="BD104" s="525"/>
      <c r="BE104" s="526"/>
      <c r="BF104" s="525"/>
      <c r="BG104" s="526"/>
      <c r="BH104" s="525"/>
      <c r="BI104" s="526"/>
      <c r="BJ104" s="525"/>
      <c r="BK104" s="527"/>
      <c r="BL104" s="526"/>
      <c r="BM104" s="525"/>
      <c r="BN104" s="526"/>
      <c r="BO104" s="547"/>
      <c r="BP104" s="503"/>
      <c r="BQ104" s="503"/>
      <c r="BR104" s="524"/>
      <c r="BS104" s="96"/>
    </row>
    <row r="105" spans="1:71" ht="13.5" customHeight="1" x14ac:dyDescent="0.25">
      <c r="A105" s="30"/>
      <c r="B105" s="550"/>
      <c r="C105" s="526"/>
      <c r="D105" s="551"/>
      <c r="E105" s="527"/>
      <c r="F105" s="526"/>
      <c r="G105" s="551"/>
      <c r="H105" s="526"/>
      <c r="I105" s="541"/>
      <c r="J105" s="526"/>
      <c r="K105" s="552"/>
      <c r="L105" s="526"/>
      <c r="M105" s="541"/>
      <c r="N105" s="526"/>
      <c r="O105" s="553"/>
      <c r="P105" s="527"/>
      <c r="Q105" s="526"/>
      <c r="R105" s="549"/>
      <c r="S105" s="526"/>
      <c r="T105" s="541"/>
      <c r="U105" s="527"/>
      <c r="V105" s="526"/>
      <c r="W105" s="541"/>
      <c r="X105" s="527"/>
      <c r="Y105" s="526"/>
      <c r="Z105" s="542"/>
      <c r="AA105" s="526"/>
      <c r="AB105" s="541"/>
      <c r="AC105" s="527"/>
      <c r="AD105" s="526"/>
      <c r="AE105" s="541"/>
      <c r="AF105" s="527"/>
      <c r="AG105" s="526"/>
      <c r="AH105" s="541"/>
      <c r="AI105" s="526"/>
      <c r="AJ105" s="541"/>
      <c r="AK105" s="526"/>
      <c r="AL105" s="541"/>
      <c r="AM105" s="526"/>
      <c r="AN105" s="541"/>
      <c r="AO105" s="527"/>
      <c r="AP105" s="526"/>
      <c r="AQ105" s="541"/>
      <c r="AR105" s="526"/>
      <c r="AS105" s="541"/>
      <c r="AT105" s="526"/>
      <c r="AU105" s="541"/>
      <c r="AV105" s="526"/>
      <c r="AW105" s="541"/>
      <c r="AX105" s="527"/>
      <c r="AY105" s="526"/>
      <c r="AZ105" s="541"/>
      <c r="BA105" s="526"/>
      <c r="BB105" s="541"/>
      <c r="BC105" s="526"/>
      <c r="BD105" s="541"/>
      <c r="BE105" s="526"/>
      <c r="BF105" s="541"/>
      <c r="BG105" s="526"/>
      <c r="BH105" s="541"/>
      <c r="BI105" s="526"/>
      <c r="BJ105" s="541"/>
      <c r="BK105" s="527"/>
      <c r="BL105" s="526"/>
      <c r="BM105" s="541"/>
      <c r="BN105" s="526"/>
      <c r="BO105" s="548"/>
      <c r="BP105" s="527"/>
      <c r="BQ105" s="527"/>
      <c r="BR105" s="526"/>
      <c r="BS105" s="96"/>
    </row>
    <row r="106" spans="1:71" ht="13.5" customHeight="1" x14ac:dyDescent="0.25">
      <c r="A106" s="30"/>
      <c r="B106" s="543"/>
      <c r="C106" s="526"/>
      <c r="D106" s="544"/>
      <c r="E106" s="527"/>
      <c r="F106" s="526"/>
      <c r="G106" s="544"/>
      <c r="H106" s="526"/>
      <c r="I106" s="525"/>
      <c r="J106" s="526"/>
      <c r="K106" s="545"/>
      <c r="L106" s="526"/>
      <c r="M106" s="525"/>
      <c r="N106" s="526"/>
      <c r="O106" s="546"/>
      <c r="P106" s="527"/>
      <c r="Q106" s="526"/>
      <c r="R106" s="554"/>
      <c r="S106" s="526"/>
      <c r="T106" s="525"/>
      <c r="U106" s="527"/>
      <c r="V106" s="526"/>
      <c r="W106" s="525"/>
      <c r="X106" s="527"/>
      <c r="Y106" s="526"/>
      <c r="Z106" s="555"/>
      <c r="AA106" s="526"/>
      <c r="AB106" s="525"/>
      <c r="AC106" s="527"/>
      <c r="AD106" s="526"/>
      <c r="AE106" s="525"/>
      <c r="AF106" s="527"/>
      <c r="AG106" s="526"/>
      <c r="AH106" s="525"/>
      <c r="AI106" s="526"/>
      <c r="AJ106" s="525"/>
      <c r="AK106" s="526"/>
      <c r="AL106" s="525"/>
      <c r="AM106" s="526"/>
      <c r="AN106" s="525"/>
      <c r="AO106" s="527"/>
      <c r="AP106" s="526"/>
      <c r="AQ106" s="525"/>
      <c r="AR106" s="526"/>
      <c r="AS106" s="525"/>
      <c r="AT106" s="526"/>
      <c r="AU106" s="525"/>
      <c r="AV106" s="526"/>
      <c r="AW106" s="525"/>
      <c r="AX106" s="527"/>
      <c r="AY106" s="526"/>
      <c r="AZ106" s="525"/>
      <c r="BA106" s="526"/>
      <c r="BB106" s="525"/>
      <c r="BC106" s="526"/>
      <c r="BD106" s="525"/>
      <c r="BE106" s="526"/>
      <c r="BF106" s="525"/>
      <c r="BG106" s="526"/>
      <c r="BH106" s="525"/>
      <c r="BI106" s="526"/>
      <c r="BJ106" s="525"/>
      <c r="BK106" s="527"/>
      <c r="BL106" s="526"/>
      <c r="BM106" s="525"/>
      <c r="BN106" s="526"/>
      <c r="BO106" s="547"/>
      <c r="BP106" s="503"/>
      <c r="BQ106" s="503"/>
      <c r="BR106" s="524"/>
      <c r="BS106" s="96"/>
    </row>
    <row r="107" spans="1:71" ht="13.5" customHeight="1" x14ac:dyDescent="0.25">
      <c r="A107" s="30"/>
      <c r="B107" s="559"/>
      <c r="C107" s="530"/>
      <c r="D107" s="560"/>
      <c r="E107" s="529"/>
      <c r="F107" s="530"/>
      <c r="G107" s="560"/>
      <c r="H107" s="530"/>
      <c r="I107" s="557"/>
      <c r="J107" s="530"/>
      <c r="K107" s="561"/>
      <c r="L107" s="530"/>
      <c r="M107" s="557"/>
      <c r="N107" s="530"/>
      <c r="O107" s="562"/>
      <c r="P107" s="529"/>
      <c r="Q107" s="530"/>
      <c r="R107" s="556"/>
      <c r="S107" s="530"/>
      <c r="T107" s="557"/>
      <c r="U107" s="529"/>
      <c r="V107" s="530"/>
      <c r="W107" s="557"/>
      <c r="X107" s="529"/>
      <c r="Y107" s="530"/>
      <c r="Z107" s="558"/>
      <c r="AA107" s="530"/>
      <c r="AB107" s="557"/>
      <c r="AC107" s="529"/>
      <c r="AD107" s="530"/>
      <c r="AE107" s="557"/>
      <c r="AF107" s="529"/>
      <c r="AG107" s="530"/>
      <c r="AH107" s="557"/>
      <c r="AI107" s="530"/>
      <c r="AJ107" s="557"/>
      <c r="AK107" s="530"/>
      <c r="AL107" s="557"/>
      <c r="AM107" s="530"/>
      <c r="AN107" s="557"/>
      <c r="AO107" s="529"/>
      <c r="AP107" s="530"/>
      <c r="AQ107" s="557"/>
      <c r="AR107" s="530"/>
      <c r="AS107" s="557"/>
      <c r="AT107" s="530"/>
      <c r="AU107" s="557"/>
      <c r="AV107" s="530"/>
      <c r="AW107" s="557"/>
      <c r="AX107" s="529"/>
      <c r="AY107" s="530"/>
      <c r="AZ107" s="557"/>
      <c r="BA107" s="530"/>
      <c r="BB107" s="557"/>
      <c r="BC107" s="530"/>
      <c r="BD107" s="557"/>
      <c r="BE107" s="530"/>
      <c r="BF107" s="557"/>
      <c r="BG107" s="530"/>
      <c r="BH107" s="557"/>
      <c r="BI107" s="530"/>
      <c r="BJ107" s="557"/>
      <c r="BK107" s="529"/>
      <c r="BL107" s="530"/>
      <c r="BM107" s="557"/>
      <c r="BN107" s="530"/>
      <c r="BO107" s="548"/>
      <c r="BP107" s="527"/>
      <c r="BQ107" s="527"/>
      <c r="BR107" s="526"/>
      <c r="BS107" s="96"/>
    </row>
    <row r="108" spans="1:71" ht="13.5" customHeight="1" x14ac:dyDescent="0.25">
      <c r="A108" s="30"/>
      <c r="B108" s="563"/>
      <c r="C108" s="514"/>
      <c r="D108" s="564"/>
      <c r="E108" s="516"/>
      <c r="F108" s="514"/>
      <c r="G108" s="564"/>
      <c r="H108" s="514"/>
      <c r="I108" s="513"/>
      <c r="J108" s="514"/>
      <c r="K108" s="565"/>
      <c r="L108" s="514"/>
      <c r="M108" s="513"/>
      <c r="N108" s="514"/>
      <c r="O108" s="566"/>
      <c r="P108" s="516"/>
      <c r="Q108" s="514"/>
      <c r="R108" s="515"/>
      <c r="S108" s="514"/>
      <c r="T108" s="513"/>
      <c r="U108" s="516"/>
      <c r="V108" s="514"/>
      <c r="W108" s="513"/>
      <c r="X108" s="516"/>
      <c r="Y108" s="514"/>
      <c r="Z108" s="517"/>
      <c r="AA108" s="514"/>
      <c r="AB108" s="513"/>
      <c r="AC108" s="516"/>
      <c r="AD108" s="514"/>
      <c r="AE108" s="513"/>
      <c r="AF108" s="516"/>
      <c r="AG108" s="514"/>
      <c r="AH108" s="513"/>
      <c r="AI108" s="514"/>
      <c r="AJ108" s="513"/>
      <c r="AK108" s="514"/>
      <c r="AL108" s="513"/>
      <c r="AM108" s="514"/>
      <c r="AN108" s="513"/>
      <c r="AO108" s="516"/>
      <c r="AP108" s="514"/>
      <c r="AQ108" s="513"/>
      <c r="AR108" s="514"/>
      <c r="AS108" s="513"/>
      <c r="AT108" s="514"/>
      <c r="AU108" s="513"/>
      <c r="AV108" s="514"/>
      <c r="AW108" s="513"/>
      <c r="AX108" s="516"/>
      <c r="AY108" s="514"/>
      <c r="AZ108" s="513"/>
      <c r="BA108" s="514"/>
      <c r="BB108" s="513"/>
      <c r="BC108" s="514"/>
      <c r="BD108" s="513"/>
      <c r="BE108" s="514"/>
      <c r="BF108" s="513"/>
      <c r="BG108" s="514"/>
      <c r="BH108" s="513"/>
      <c r="BI108" s="514"/>
      <c r="BJ108" s="513"/>
      <c r="BK108" s="516"/>
      <c r="BL108" s="514"/>
      <c r="BM108" s="513"/>
      <c r="BN108" s="514"/>
      <c r="BO108" s="567"/>
      <c r="BP108" s="535"/>
      <c r="BQ108" s="535"/>
      <c r="BR108" s="536"/>
      <c r="BS108" s="96"/>
    </row>
    <row r="109" spans="1:71" ht="13.5" customHeight="1" x14ac:dyDescent="0.25">
      <c r="A109" s="30"/>
      <c r="B109" s="550"/>
      <c r="C109" s="526"/>
      <c r="D109" s="551"/>
      <c r="E109" s="527"/>
      <c r="F109" s="526"/>
      <c r="G109" s="551"/>
      <c r="H109" s="526"/>
      <c r="I109" s="541"/>
      <c r="J109" s="526"/>
      <c r="K109" s="552"/>
      <c r="L109" s="526"/>
      <c r="M109" s="541"/>
      <c r="N109" s="526"/>
      <c r="O109" s="553"/>
      <c r="P109" s="527"/>
      <c r="Q109" s="526"/>
      <c r="R109" s="549"/>
      <c r="S109" s="526"/>
      <c r="T109" s="541"/>
      <c r="U109" s="527"/>
      <c r="V109" s="526"/>
      <c r="W109" s="541"/>
      <c r="X109" s="527"/>
      <c r="Y109" s="526"/>
      <c r="Z109" s="542"/>
      <c r="AA109" s="526"/>
      <c r="AB109" s="541"/>
      <c r="AC109" s="527"/>
      <c r="AD109" s="526"/>
      <c r="AE109" s="541"/>
      <c r="AF109" s="527"/>
      <c r="AG109" s="526"/>
      <c r="AH109" s="541"/>
      <c r="AI109" s="526"/>
      <c r="AJ109" s="541"/>
      <c r="AK109" s="526"/>
      <c r="AL109" s="541"/>
      <c r="AM109" s="526"/>
      <c r="AN109" s="541"/>
      <c r="AO109" s="527"/>
      <c r="AP109" s="526"/>
      <c r="AQ109" s="541"/>
      <c r="AR109" s="526"/>
      <c r="AS109" s="541"/>
      <c r="AT109" s="526"/>
      <c r="AU109" s="541"/>
      <c r="AV109" s="526"/>
      <c r="AW109" s="541"/>
      <c r="AX109" s="527"/>
      <c r="AY109" s="526"/>
      <c r="AZ109" s="541"/>
      <c r="BA109" s="526"/>
      <c r="BB109" s="541"/>
      <c r="BC109" s="526"/>
      <c r="BD109" s="541"/>
      <c r="BE109" s="526"/>
      <c r="BF109" s="541"/>
      <c r="BG109" s="526"/>
      <c r="BH109" s="541"/>
      <c r="BI109" s="526"/>
      <c r="BJ109" s="541"/>
      <c r="BK109" s="527"/>
      <c r="BL109" s="526"/>
      <c r="BM109" s="541"/>
      <c r="BN109" s="526"/>
      <c r="BO109" s="548"/>
      <c r="BP109" s="527"/>
      <c r="BQ109" s="527"/>
      <c r="BR109" s="526"/>
      <c r="BS109" s="96"/>
    </row>
    <row r="110" spans="1:71" ht="13.5" customHeight="1" x14ac:dyDescent="0.25">
      <c r="A110" s="30"/>
      <c r="B110" s="543"/>
      <c r="C110" s="526"/>
      <c r="D110" s="544"/>
      <c r="E110" s="527"/>
      <c r="F110" s="526"/>
      <c r="G110" s="544"/>
      <c r="H110" s="526"/>
      <c r="I110" s="525"/>
      <c r="J110" s="526"/>
      <c r="K110" s="545"/>
      <c r="L110" s="526"/>
      <c r="M110" s="525"/>
      <c r="N110" s="526"/>
      <c r="O110" s="546"/>
      <c r="P110" s="527"/>
      <c r="Q110" s="526"/>
      <c r="R110" s="554"/>
      <c r="S110" s="526"/>
      <c r="T110" s="525"/>
      <c r="U110" s="527"/>
      <c r="V110" s="526"/>
      <c r="W110" s="525"/>
      <c r="X110" s="527"/>
      <c r="Y110" s="526"/>
      <c r="Z110" s="555"/>
      <c r="AA110" s="526"/>
      <c r="AB110" s="525"/>
      <c r="AC110" s="527"/>
      <c r="AD110" s="526"/>
      <c r="AE110" s="525"/>
      <c r="AF110" s="527"/>
      <c r="AG110" s="526"/>
      <c r="AH110" s="525"/>
      <c r="AI110" s="526"/>
      <c r="AJ110" s="525"/>
      <c r="AK110" s="526"/>
      <c r="AL110" s="525"/>
      <c r="AM110" s="526"/>
      <c r="AN110" s="525"/>
      <c r="AO110" s="527"/>
      <c r="AP110" s="526"/>
      <c r="AQ110" s="525"/>
      <c r="AR110" s="526"/>
      <c r="AS110" s="525"/>
      <c r="AT110" s="526"/>
      <c r="AU110" s="525"/>
      <c r="AV110" s="526"/>
      <c r="AW110" s="525"/>
      <c r="AX110" s="527"/>
      <c r="AY110" s="526"/>
      <c r="AZ110" s="525"/>
      <c r="BA110" s="526"/>
      <c r="BB110" s="525"/>
      <c r="BC110" s="526"/>
      <c r="BD110" s="525"/>
      <c r="BE110" s="526"/>
      <c r="BF110" s="525"/>
      <c r="BG110" s="526"/>
      <c r="BH110" s="525"/>
      <c r="BI110" s="526"/>
      <c r="BJ110" s="525"/>
      <c r="BK110" s="527"/>
      <c r="BL110" s="526"/>
      <c r="BM110" s="525"/>
      <c r="BN110" s="526"/>
      <c r="BO110" s="547"/>
      <c r="BP110" s="503"/>
      <c r="BQ110" s="503"/>
      <c r="BR110" s="524"/>
      <c r="BS110" s="96"/>
    </row>
    <row r="111" spans="1:71" ht="13.5" customHeight="1" x14ac:dyDescent="0.25">
      <c r="A111" s="30"/>
      <c r="B111" s="550"/>
      <c r="C111" s="526"/>
      <c r="D111" s="551"/>
      <c r="E111" s="527"/>
      <c r="F111" s="526"/>
      <c r="G111" s="551"/>
      <c r="H111" s="526"/>
      <c r="I111" s="541"/>
      <c r="J111" s="526"/>
      <c r="K111" s="552"/>
      <c r="L111" s="526"/>
      <c r="M111" s="541"/>
      <c r="N111" s="526"/>
      <c r="O111" s="553"/>
      <c r="P111" s="527"/>
      <c r="Q111" s="526"/>
      <c r="R111" s="549"/>
      <c r="S111" s="526"/>
      <c r="T111" s="541"/>
      <c r="U111" s="527"/>
      <c r="V111" s="526"/>
      <c r="W111" s="541"/>
      <c r="X111" s="527"/>
      <c r="Y111" s="526"/>
      <c r="Z111" s="542"/>
      <c r="AA111" s="526"/>
      <c r="AB111" s="541"/>
      <c r="AC111" s="527"/>
      <c r="AD111" s="526"/>
      <c r="AE111" s="541"/>
      <c r="AF111" s="527"/>
      <c r="AG111" s="526"/>
      <c r="AH111" s="541"/>
      <c r="AI111" s="526"/>
      <c r="AJ111" s="541"/>
      <c r="AK111" s="526"/>
      <c r="AL111" s="541"/>
      <c r="AM111" s="526"/>
      <c r="AN111" s="541"/>
      <c r="AO111" s="527"/>
      <c r="AP111" s="526"/>
      <c r="AQ111" s="541"/>
      <c r="AR111" s="526"/>
      <c r="AS111" s="541"/>
      <c r="AT111" s="526"/>
      <c r="AU111" s="541"/>
      <c r="AV111" s="526"/>
      <c r="AW111" s="541"/>
      <c r="AX111" s="527"/>
      <c r="AY111" s="526"/>
      <c r="AZ111" s="541"/>
      <c r="BA111" s="526"/>
      <c r="BB111" s="541"/>
      <c r="BC111" s="526"/>
      <c r="BD111" s="541"/>
      <c r="BE111" s="526"/>
      <c r="BF111" s="541"/>
      <c r="BG111" s="526"/>
      <c r="BH111" s="541"/>
      <c r="BI111" s="526"/>
      <c r="BJ111" s="541"/>
      <c r="BK111" s="527"/>
      <c r="BL111" s="526"/>
      <c r="BM111" s="541"/>
      <c r="BN111" s="526"/>
      <c r="BO111" s="548"/>
      <c r="BP111" s="527"/>
      <c r="BQ111" s="527"/>
      <c r="BR111" s="526"/>
      <c r="BS111" s="96"/>
    </row>
    <row r="112" spans="1:71" ht="13.5" customHeight="1" x14ac:dyDescent="0.25">
      <c r="A112" s="30"/>
      <c r="B112" s="543"/>
      <c r="C112" s="526"/>
      <c r="D112" s="544"/>
      <c r="E112" s="527"/>
      <c r="F112" s="526"/>
      <c r="G112" s="544"/>
      <c r="H112" s="526"/>
      <c r="I112" s="525"/>
      <c r="J112" s="526"/>
      <c r="K112" s="545"/>
      <c r="L112" s="526"/>
      <c r="M112" s="525"/>
      <c r="N112" s="526"/>
      <c r="O112" s="546"/>
      <c r="P112" s="527"/>
      <c r="Q112" s="526"/>
      <c r="R112" s="554"/>
      <c r="S112" s="526"/>
      <c r="T112" s="525"/>
      <c r="U112" s="527"/>
      <c r="V112" s="526"/>
      <c r="W112" s="525"/>
      <c r="X112" s="527"/>
      <c r="Y112" s="526"/>
      <c r="Z112" s="555"/>
      <c r="AA112" s="526"/>
      <c r="AB112" s="525"/>
      <c r="AC112" s="527"/>
      <c r="AD112" s="526"/>
      <c r="AE112" s="525"/>
      <c r="AF112" s="527"/>
      <c r="AG112" s="526"/>
      <c r="AH112" s="525"/>
      <c r="AI112" s="526"/>
      <c r="AJ112" s="525"/>
      <c r="AK112" s="526"/>
      <c r="AL112" s="525"/>
      <c r="AM112" s="526"/>
      <c r="AN112" s="525"/>
      <c r="AO112" s="527"/>
      <c r="AP112" s="526"/>
      <c r="AQ112" s="525"/>
      <c r="AR112" s="526"/>
      <c r="AS112" s="525"/>
      <c r="AT112" s="526"/>
      <c r="AU112" s="525"/>
      <c r="AV112" s="526"/>
      <c r="AW112" s="525"/>
      <c r="AX112" s="527"/>
      <c r="AY112" s="526"/>
      <c r="AZ112" s="525"/>
      <c r="BA112" s="526"/>
      <c r="BB112" s="525"/>
      <c r="BC112" s="526"/>
      <c r="BD112" s="525"/>
      <c r="BE112" s="526"/>
      <c r="BF112" s="525"/>
      <c r="BG112" s="526"/>
      <c r="BH112" s="525"/>
      <c r="BI112" s="526"/>
      <c r="BJ112" s="525"/>
      <c r="BK112" s="527"/>
      <c r="BL112" s="526"/>
      <c r="BM112" s="525"/>
      <c r="BN112" s="526"/>
      <c r="BO112" s="547"/>
      <c r="BP112" s="503"/>
      <c r="BQ112" s="503"/>
      <c r="BR112" s="524"/>
      <c r="BS112" s="96"/>
    </row>
    <row r="113" spans="1:71" ht="13.5" customHeight="1" x14ac:dyDescent="0.25">
      <c r="A113" s="30"/>
      <c r="B113" s="559"/>
      <c r="C113" s="530"/>
      <c r="D113" s="560"/>
      <c r="E113" s="529"/>
      <c r="F113" s="530"/>
      <c r="G113" s="560"/>
      <c r="H113" s="530"/>
      <c r="I113" s="557"/>
      <c r="J113" s="530"/>
      <c r="K113" s="561"/>
      <c r="L113" s="530"/>
      <c r="M113" s="557"/>
      <c r="N113" s="530"/>
      <c r="O113" s="562"/>
      <c r="P113" s="529"/>
      <c r="Q113" s="530"/>
      <c r="R113" s="556"/>
      <c r="S113" s="530"/>
      <c r="T113" s="557"/>
      <c r="U113" s="529"/>
      <c r="V113" s="530"/>
      <c r="W113" s="557"/>
      <c r="X113" s="529"/>
      <c r="Y113" s="530"/>
      <c r="Z113" s="558"/>
      <c r="AA113" s="530"/>
      <c r="AB113" s="557"/>
      <c r="AC113" s="529"/>
      <c r="AD113" s="530"/>
      <c r="AE113" s="557"/>
      <c r="AF113" s="529"/>
      <c r="AG113" s="530"/>
      <c r="AH113" s="557"/>
      <c r="AI113" s="530"/>
      <c r="AJ113" s="557"/>
      <c r="AK113" s="530"/>
      <c r="AL113" s="557"/>
      <c r="AM113" s="530"/>
      <c r="AN113" s="557"/>
      <c r="AO113" s="529"/>
      <c r="AP113" s="530"/>
      <c r="AQ113" s="557"/>
      <c r="AR113" s="530"/>
      <c r="AS113" s="557"/>
      <c r="AT113" s="530"/>
      <c r="AU113" s="557"/>
      <c r="AV113" s="530"/>
      <c r="AW113" s="557"/>
      <c r="AX113" s="529"/>
      <c r="AY113" s="530"/>
      <c r="AZ113" s="557"/>
      <c r="BA113" s="530"/>
      <c r="BB113" s="557"/>
      <c r="BC113" s="530"/>
      <c r="BD113" s="557"/>
      <c r="BE113" s="530"/>
      <c r="BF113" s="557"/>
      <c r="BG113" s="530"/>
      <c r="BH113" s="557"/>
      <c r="BI113" s="530"/>
      <c r="BJ113" s="557"/>
      <c r="BK113" s="529"/>
      <c r="BL113" s="530"/>
      <c r="BM113" s="557"/>
      <c r="BN113" s="530"/>
      <c r="BO113" s="548"/>
      <c r="BP113" s="527"/>
      <c r="BQ113" s="527"/>
      <c r="BR113" s="526"/>
      <c r="BS113" s="96"/>
    </row>
    <row r="114" spans="1:71" ht="13.5" customHeight="1" x14ac:dyDescent="0.25">
      <c r="A114" s="30"/>
      <c r="B114" s="563"/>
      <c r="C114" s="514"/>
      <c r="D114" s="564"/>
      <c r="E114" s="516"/>
      <c r="F114" s="514"/>
      <c r="G114" s="564"/>
      <c r="H114" s="514"/>
      <c r="I114" s="513"/>
      <c r="J114" s="514"/>
      <c r="K114" s="565"/>
      <c r="L114" s="514"/>
      <c r="M114" s="513"/>
      <c r="N114" s="514"/>
      <c r="O114" s="566"/>
      <c r="P114" s="516"/>
      <c r="Q114" s="514"/>
      <c r="R114" s="515"/>
      <c r="S114" s="514"/>
      <c r="T114" s="513"/>
      <c r="U114" s="516"/>
      <c r="V114" s="514"/>
      <c r="W114" s="513"/>
      <c r="X114" s="516"/>
      <c r="Y114" s="514"/>
      <c r="Z114" s="517"/>
      <c r="AA114" s="514"/>
      <c r="AB114" s="513"/>
      <c r="AC114" s="516"/>
      <c r="AD114" s="514"/>
      <c r="AE114" s="513"/>
      <c r="AF114" s="516"/>
      <c r="AG114" s="514"/>
      <c r="AH114" s="513"/>
      <c r="AI114" s="514"/>
      <c r="AJ114" s="513"/>
      <c r="AK114" s="514"/>
      <c r="AL114" s="513"/>
      <c r="AM114" s="514"/>
      <c r="AN114" s="513"/>
      <c r="AO114" s="516"/>
      <c r="AP114" s="514"/>
      <c r="AQ114" s="513"/>
      <c r="AR114" s="514"/>
      <c r="AS114" s="513"/>
      <c r="AT114" s="514"/>
      <c r="AU114" s="513"/>
      <c r="AV114" s="514"/>
      <c r="AW114" s="513"/>
      <c r="AX114" s="516"/>
      <c r="AY114" s="514"/>
      <c r="AZ114" s="513"/>
      <c r="BA114" s="514"/>
      <c r="BB114" s="513"/>
      <c r="BC114" s="514"/>
      <c r="BD114" s="513"/>
      <c r="BE114" s="514"/>
      <c r="BF114" s="513"/>
      <c r="BG114" s="514"/>
      <c r="BH114" s="513"/>
      <c r="BI114" s="514"/>
      <c r="BJ114" s="513"/>
      <c r="BK114" s="516"/>
      <c r="BL114" s="514"/>
      <c r="BM114" s="513"/>
      <c r="BN114" s="514"/>
      <c r="BO114" s="567"/>
      <c r="BP114" s="535"/>
      <c r="BQ114" s="535"/>
      <c r="BR114" s="536"/>
      <c r="BS114" s="96"/>
    </row>
    <row r="115" spans="1:71" ht="13.5" customHeight="1" x14ac:dyDescent="0.25">
      <c r="A115" s="30"/>
      <c r="B115" s="518" t="s">
        <v>214</v>
      </c>
      <c r="C115" s="519"/>
      <c r="D115" s="519"/>
      <c r="E115" s="519"/>
      <c r="F115" s="519"/>
      <c r="G115" s="519"/>
      <c r="H115" s="519"/>
      <c r="I115" s="520" t="str">
        <f>IF(SUM(I91:J114)=0,"",SUM(I91:J114))</f>
        <v/>
      </c>
      <c r="J115" s="521"/>
      <c r="K115" s="520" t="str">
        <f>IF(SUM(K91:L114)=0,"",SUM(K91:L114))</f>
        <v/>
      </c>
      <c r="L115" s="521"/>
      <c r="M115" s="520" t="str">
        <f>IF(SUM(M91:N114)=0,"",SUM(M91:N114))</f>
        <v/>
      </c>
      <c r="N115" s="521"/>
      <c r="O115" s="522" t="str">
        <f>IF(SUM(O91:P114)=0,"",SUM(O91:P114))</f>
        <v/>
      </c>
      <c r="P115" s="519"/>
      <c r="Q115" s="521"/>
      <c r="R115" s="520" t="str">
        <f>IF(SUM(R91:S114)=0,"",SUM(R91:S114))</f>
        <v/>
      </c>
      <c r="S115" s="521"/>
      <c r="T115" s="520" t="str">
        <f>IF(SUM(T91:V114)=0,"",SUM(T91:V114))</f>
        <v/>
      </c>
      <c r="U115" s="519"/>
      <c r="V115" s="521"/>
      <c r="W115" s="520" t="str">
        <f>IF(SUM(W91:Y114)=0,"",SUM(W91:Y114))</f>
        <v/>
      </c>
      <c r="X115" s="519"/>
      <c r="Y115" s="521"/>
      <c r="Z115" s="520" t="str">
        <f>IF(SUM(Z91:AA114)=0,"",SUM(Z91:AA114))</f>
        <v/>
      </c>
      <c r="AA115" s="521"/>
      <c r="AB115" s="520" t="str">
        <f>IF(SUM(AB91:AD114)=0,"",SUM(AB91:AD114))</f>
        <v/>
      </c>
      <c r="AC115" s="519"/>
      <c r="AD115" s="521"/>
      <c r="AE115" s="520" t="str">
        <f>IF(SUM(AE91:AG114)=0,"",SUM(AE91:AG114))</f>
        <v/>
      </c>
      <c r="AF115" s="519"/>
      <c r="AG115" s="521"/>
      <c r="AH115" s="520" t="str">
        <f>IF(SUM(AH91:AI114)=0,"",SUM(AH91:AI114))</f>
        <v/>
      </c>
      <c r="AI115" s="521"/>
      <c r="AJ115" s="520" t="str">
        <f>IF(SUM(AJ91:AK114)=0,"",SUM(AJ91:AK114))</f>
        <v/>
      </c>
      <c r="AK115" s="521"/>
      <c r="AL115" s="520" t="str">
        <f>IF(SUM(AL91:AM114)=0,"",SUM(AL91:AM114))</f>
        <v/>
      </c>
      <c r="AM115" s="521"/>
      <c r="AN115" s="520" t="str">
        <f>IF(SUM(AN91:AP114)=0,"",SUM(AN91:AP114))</f>
        <v/>
      </c>
      <c r="AO115" s="519"/>
      <c r="AP115" s="521"/>
      <c r="AQ115" s="520" t="str">
        <f>IF(SUM(AQ91:AR114)=0,"",SUM(AQ91:AR114))</f>
        <v/>
      </c>
      <c r="AR115" s="521"/>
      <c r="AS115" s="520" t="str">
        <f>IF(SUM(AS91:AT114)=0,"",SUM(AS91:AT114))</f>
        <v/>
      </c>
      <c r="AT115" s="521"/>
      <c r="AU115" s="520" t="str">
        <f>IF(SUM(AU91:AV114)=0,"",SUM(AU91:AV114))</f>
        <v/>
      </c>
      <c r="AV115" s="521"/>
      <c r="AW115" s="520" t="str">
        <f>IF(SUM(AW91:AX114)=0,"",SUM(AW91:AX114))</f>
        <v/>
      </c>
      <c r="AX115" s="519"/>
      <c r="AY115" s="521"/>
      <c r="AZ115" s="522" t="str">
        <f>IF(SUM(AZ91:BA114)=0,"",SUM(AZ91:BA114))</f>
        <v/>
      </c>
      <c r="BA115" s="521"/>
      <c r="BB115" s="520" t="str">
        <f>IF(SUM(BB91:BC114)=0,"",SUM(BB91:BC114))</f>
        <v/>
      </c>
      <c r="BC115" s="521"/>
      <c r="BD115" s="520" t="str">
        <f>IF(SUM(BD91:BE114)=0,"",SUM(BD91:BE114))</f>
        <v/>
      </c>
      <c r="BE115" s="521"/>
      <c r="BF115" s="520" t="str">
        <f>IF(SUM(BF91:BG114)=0,"",SUM(BF91:BG114))</f>
        <v/>
      </c>
      <c r="BG115" s="521"/>
      <c r="BH115" s="520" t="str">
        <f>IF(SUM(BH91:BI114)=0,"",SUM(BH91:BI114))</f>
        <v/>
      </c>
      <c r="BI115" s="521"/>
      <c r="BJ115" s="520" t="str">
        <f>IF(SUM(BJ91:BL114)=0,"",SUM(BJ91:BL114))</f>
        <v/>
      </c>
      <c r="BK115" s="519"/>
      <c r="BL115" s="521"/>
      <c r="BM115" s="520" t="str">
        <f>IF(SUM(BM91:BN114)=0,"",SUM(BM91:BN114))</f>
        <v/>
      </c>
      <c r="BN115" s="521"/>
      <c r="BO115" s="523"/>
      <c r="BP115" s="503"/>
      <c r="BQ115" s="503"/>
      <c r="BR115" s="524"/>
      <c r="BS115" s="96"/>
    </row>
    <row r="116" spans="1:71" ht="13.5" customHeight="1" x14ac:dyDescent="0.25">
      <c r="A116" s="30"/>
      <c r="B116" s="38"/>
      <c r="C116" s="17"/>
      <c r="D116" s="17"/>
      <c r="E116" s="17"/>
      <c r="F116" s="17"/>
      <c r="G116" s="17"/>
      <c r="H116" s="17"/>
      <c r="I116" s="53"/>
      <c r="J116" s="52"/>
      <c r="K116" s="53"/>
      <c r="L116" s="52"/>
      <c r="M116" s="53"/>
      <c r="N116" s="52"/>
      <c r="O116" s="52"/>
      <c r="P116" s="53"/>
      <c r="Q116" s="52"/>
      <c r="R116" s="52"/>
      <c r="S116" s="53"/>
      <c r="T116" s="52"/>
      <c r="U116" s="53"/>
      <c r="V116" s="52"/>
      <c r="W116" s="52"/>
      <c r="X116" s="52"/>
      <c r="Y116" s="53"/>
      <c r="Z116" s="612"/>
      <c r="AA116" s="505"/>
      <c r="AB116" s="53"/>
      <c r="AC116" s="52"/>
      <c r="AD116" s="53"/>
      <c r="AE116" s="52"/>
      <c r="AF116" s="52"/>
      <c r="AG116" s="53"/>
      <c r="AH116" s="52"/>
      <c r="AI116" s="52"/>
      <c r="AJ116" s="17"/>
      <c r="AK116" s="17"/>
      <c r="AL116" s="17"/>
      <c r="AM116" s="17"/>
      <c r="AN116" s="17"/>
      <c r="AO116" s="17"/>
      <c r="AP116" s="17"/>
      <c r="AQ116" s="17"/>
      <c r="AR116" s="17"/>
      <c r="AS116" s="30"/>
      <c r="AT116" s="30"/>
      <c r="AU116" s="30"/>
      <c r="AV116" s="30"/>
      <c r="AW116" s="30"/>
      <c r="AX116" s="30"/>
      <c r="AY116" s="30"/>
      <c r="AZ116" s="30"/>
      <c r="BA116" s="30"/>
      <c r="BB116" s="30"/>
      <c r="BC116" s="30"/>
      <c r="BD116" s="30"/>
      <c r="BE116" s="30"/>
      <c r="BF116" s="30"/>
      <c r="BG116" s="30"/>
      <c r="BH116" s="30"/>
      <c r="BI116" s="30"/>
      <c r="BJ116" s="30"/>
      <c r="BK116" s="30"/>
      <c r="BL116" s="30"/>
      <c r="BM116" s="30"/>
      <c r="BN116" s="30"/>
      <c r="BO116" s="30"/>
      <c r="BP116" s="30"/>
      <c r="BQ116" s="30"/>
      <c r="BR116" s="30"/>
      <c r="BS116" s="30"/>
    </row>
    <row r="117" spans="1:71" ht="13.5" customHeight="1" x14ac:dyDescent="0.25">
      <c r="A117" s="30"/>
      <c r="B117" s="38"/>
      <c r="C117" s="17"/>
      <c r="D117" s="17"/>
      <c r="E117" s="17"/>
      <c r="F117" s="17"/>
      <c r="G117" s="17"/>
      <c r="H117" s="17"/>
      <c r="I117" s="53"/>
      <c r="J117" s="52"/>
      <c r="K117" s="53"/>
      <c r="L117" s="52"/>
      <c r="M117" s="53"/>
      <c r="N117" s="52"/>
      <c r="O117" s="52"/>
      <c r="P117" s="53"/>
      <c r="Q117" s="52"/>
      <c r="R117" s="52"/>
      <c r="S117" s="53"/>
      <c r="T117" s="52"/>
      <c r="U117" s="53"/>
      <c r="V117" s="52"/>
      <c r="W117" s="52"/>
      <c r="X117" s="52"/>
      <c r="Y117" s="53"/>
      <c r="Z117" s="52"/>
      <c r="AA117" s="52"/>
      <c r="AB117" s="53"/>
      <c r="AC117" s="52"/>
      <c r="AD117" s="53"/>
      <c r="AE117" s="52"/>
      <c r="AF117" s="52"/>
      <c r="AG117" s="53"/>
      <c r="AH117" s="52"/>
      <c r="AI117" s="52"/>
      <c r="AJ117" s="17"/>
      <c r="AK117" s="17"/>
      <c r="AL117" s="17"/>
      <c r="AM117" s="17"/>
      <c r="AN117" s="17"/>
      <c r="AO117" s="17"/>
      <c r="AP117" s="17"/>
      <c r="AQ117" s="17"/>
      <c r="AR117" s="17"/>
      <c r="AS117" s="30"/>
      <c r="AT117" s="30"/>
      <c r="AU117" s="30"/>
      <c r="AV117" s="30"/>
      <c r="AW117" s="30"/>
      <c r="AX117" s="30"/>
      <c r="AY117" s="30"/>
      <c r="AZ117" s="30"/>
      <c r="BA117" s="30"/>
      <c r="BB117" s="30"/>
      <c r="BC117" s="30"/>
      <c r="BD117" s="30"/>
      <c r="BE117" s="30"/>
      <c r="BF117" s="30"/>
      <c r="BG117" s="30"/>
      <c r="BH117" s="30"/>
      <c r="BI117" s="30"/>
      <c r="BJ117" s="30"/>
      <c r="BK117" s="30"/>
      <c r="BL117" s="30"/>
      <c r="BM117" s="30"/>
      <c r="BN117" s="30"/>
      <c r="BO117" s="30"/>
      <c r="BP117" s="30"/>
      <c r="BQ117" s="30"/>
      <c r="BR117" s="30"/>
      <c r="BS117" s="30"/>
    </row>
    <row r="118" spans="1:71" ht="13.5" customHeight="1" x14ac:dyDescent="0.25">
      <c r="A118" s="30"/>
      <c r="B118" s="38"/>
      <c r="C118" s="17"/>
      <c r="D118" s="17"/>
      <c r="E118" s="17"/>
      <c r="F118" s="17"/>
      <c r="G118" s="17"/>
      <c r="H118" s="17"/>
      <c r="I118" s="53"/>
      <c r="J118" s="52"/>
      <c r="K118" s="53"/>
      <c r="L118" s="52"/>
      <c r="M118" s="53"/>
      <c r="N118" s="52"/>
      <c r="O118" s="52"/>
      <c r="P118" s="53"/>
      <c r="Q118" s="52"/>
      <c r="R118" s="52"/>
      <c r="S118" s="53"/>
      <c r="T118" s="52"/>
      <c r="U118" s="53"/>
      <c r="V118" s="52"/>
      <c r="W118" s="52"/>
      <c r="X118" s="52"/>
      <c r="Y118" s="53"/>
      <c r="Z118" s="52"/>
      <c r="AA118" s="52"/>
      <c r="AB118" s="53"/>
      <c r="AC118" s="52"/>
      <c r="AD118" s="53"/>
      <c r="AE118" s="52"/>
      <c r="AF118" s="52"/>
      <c r="AG118" s="53"/>
      <c r="AH118" s="52"/>
      <c r="AI118" s="52"/>
      <c r="AJ118" s="17"/>
      <c r="AK118" s="17"/>
      <c r="AL118" s="17"/>
      <c r="AM118" s="17"/>
      <c r="AN118" s="17"/>
      <c r="AO118" s="17"/>
      <c r="AP118" s="17"/>
      <c r="AQ118" s="17"/>
      <c r="AR118" s="17"/>
      <c r="AS118" s="30"/>
      <c r="AT118" s="30"/>
      <c r="AU118" s="30"/>
      <c r="AV118" s="30"/>
      <c r="AW118" s="30"/>
      <c r="AX118" s="30"/>
      <c r="AY118" s="30"/>
      <c r="AZ118" s="30"/>
      <c r="BA118" s="30"/>
      <c r="BB118" s="30"/>
      <c r="BC118" s="30"/>
      <c r="BD118" s="30"/>
      <c r="BE118" s="30"/>
      <c r="BF118" s="30"/>
      <c r="BG118" s="30"/>
      <c r="BH118" s="30"/>
      <c r="BI118" s="30"/>
      <c r="BJ118" s="30"/>
      <c r="BK118" s="30"/>
      <c r="BL118" s="30"/>
      <c r="BM118" s="30"/>
      <c r="BN118" s="30"/>
      <c r="BO118" s="30"/>
      <c r="BP118" s="30"/>
      <c r="BQ118" s="30"/>
      <c r="BR118" s="30"/>
      <c r="BS118" s="30"/>
    </row>
    <row r="119" spans="1:71" ht="13.5" customHeight="1" x14ac:dyDescent="0.25">
      <c r="A119" s="30"/>
      <c r="B119" s="38"/>
      <c r="C119" s="17"/>
      <c r="D119" s="17"/>
      <c r="E119" s="17"/>
      <c r="F119" s="17"/>
      <c r="G119" s="17"/>
      <c r="H119" s="17"/>
      <c r="I119" s="53"/>
      <c r="J119" s="52"/>
      <c r="K119" s="53"/>
      <c r="L119" s="52"/>
      <c r="M119" s="53"/>
      <c r="N119" s="52"/>
      <c r="O119" s="52"/>
      <c r="P119" s="53"/>
      <c r="Q119" s="52"/>
      <c r="R119" s="52"/>
      <c r="S119" s="53"/>
      <c r="T119" s="52"/>
      <c r="U119" s="53"/>
      <c r="V119" s="52"/>
      <c r="W119" s="52"/>
      <c r="X119" s="52"/>
      <c r="Y119" s="53"/>
      <c r="Z119" s="52"/>
      <c r="AA119" s="52"/>
      <c r="AB119" s="53"/>
      <c r="AC119" s="52"/>
      <c r="AD119" s="53"/>
      <c r="AE119" s="52"/>
      <c r="AF119" s="52"/>
      <c r="AG119" s="53"/>
      <c r="AH119" s="52"/>
      <c r="AI119" s="52"/>
      <c r="AJ119" s="17"/>
      <c r="AK119" s="17"/>
      <c r="AL119" s="17"/>
      <c r="AM119" s="17"/>
      <c r="AN119" s="17"/>
      <c r="AO119" s="17"/>
      <c r="AP119" s="17"/>
      <c r="AQ119" s="17"/>
      <c r="AR119" s="17"/>
      <c r="AS119" s="30"/>
      <c r="AT119" s="30"/>
      <c r="AU119" s="30"/>
      <c r="AV119" s="30"/>
      <c r="AW119" s="30"/>
      <c r="AX119" s="30"/>
      <c r="AY119" s="30"/>
      <c r="AZ119" s="30"/>
      <c r="BA119" s="30"/>
      <c r="BB119" s="30"/>
      <c r="BC119" s="30"/>
      <c r="BD119" s="30"/>
      <c r="BE119" s="30"/>
      <c r="BF119" s="30"/>
      <c r="BG119" s="30"/>
      <c r="BH119" s="30"/>
      <c r="BI119" s="30"/>
      <c r="BJ119" s="30"/>
      <c r="BK119" s="30"/>
      <c r="BL119" s="30"/>
      <c r="BM119" s="30"/>
      <c r="BN119" s="30"/>
      <c r="BO119" s="30"/>
      <c r="BP119" s="30"/>
      <c r="BQ119" s="30"/>
      <c r="BR119" s="30"/>
      <c r="BS119" s="30"/>
    </row>
    <row r="120" spans="1:71" ht="13.5" customHeight="1" x14ac:dyDescent="0.25">
      <c r="A120" s="30"/>
      <c r="B120" s="49" t="s">
        <v>140</v>
      </c>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9" t="s">
        <v>140</v>
      </c>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30"/>
    </row>
    <row r="121" spans="1:71" ht="13.5" customHeight="1" x14ac:dyDescent="0.25">
      <c r="A121" s="30"/>
      <c r="C121" s="45"/>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L121" s="30"/>
      <c r="AM121" s="30"/>
      <c r="AN121" s="30"/>
      <c r="AO121" s="30"/>
      <c r="AP121" s="30"/>
      <c r="AQ121" s="30"/>
      <c r="AR121" s="30"/>
      <c r="AS121" s="30"/>
      <c r="AT121" s="30"/>
      <c r="AU121" s="30"/>
      <c r="AV121" s="30"/>
      <c r="AW121" s="30"/>
      <c r="AX121" s="30"/>
      <c r="AY121" s="30"/>
      <c r="AZ121" s="30"/>
      <c r="BA121" s="30"/>
      <c r="BB121" s="30"/>
      <c r="BC121" s="30"/>
      <c r="BD121" s="30"/>
      <c r="BE121" s="30"/>
      <c r="BF121" s="30"/>
      <c r="BG121" s="30"/>
      <c r="BH121" s="30"/>
      <c r="BI121" s="30"/>
      <c r="BJ121" s="30"/>
      <c r="BK121" s="30"/>
      <c r="BL121" s="30"/>
      <c r="BM121" s="30"/>
      <c r="BN121" s="30"/>
      <c r="BO121" s="30"/>
      <c r="BP121" s="30"/>
      <c r="BQ121" s="30"/>
      <c r="BR121" s="30"/>
      <c r="BS121" s="30"/>
    </row>
    <row r="122" spans="1:71" ht="13.5" customHeight="1" x14ac:dyDescent="0.25">
      <c r="A122" s="30"/>
      <c r="B122" s="45"/>
      <c r="C122" s="17"/>
      <c r="D122" s="17"/>
      <c r="E122" s="17"/>
      <c r="F122" s="17"/>
      <c r="G122" s="17"/>
      <c r="H122" s="17"/>
      <c r="I122" s="17"/>
      <c r="J122" s="17"/>
      <c r="K122" s="17"/>
      <c r="L122" s="17"/>
      <c r="M122" s="17"/>
      <c r="N122" s="17"/>
      <c r="O122" s="17"/>
      <c r="P122" s="17"/>
      <c r="Q122" s="17"/>
      <c r="R122" s="54" t="s">
        <v>141</v>
      </c>
      <c r="S122" s="55"/>
      <c r="T122" s="55"/>
      <c r="U122" s="55"/>
      <c r="V122" s="55"/>
      <c r="W122" s="55"/>
      <c r="X122" s="55"/>
      <c r="Y122" s="55"/>
      <c r="Z122" s="55"/>
      <c r="AA122" s="55"/>
      <c r="AB122" s="55"/>
      <c r="AC122" s="55"/>
      <c r="AD122" s="56"/>
      <c r="AE122" s="56"/>
      <c r="AF122" s="56"/>
      <c r="AG122" s="56"/>
      <c r="AH122" s="56"/>
      <c r="AI122" s="56"/>
      <c r="AJ122" s="54" t="s">
        <v>142</v>
      </c>
      <c r="AK122" s="55"/>
      <c r="AL122" s="55"/>
      <c r="AM122" s="57"/>
      <c r="AN122" s="57"/>
      <c r="AO122" s="57"/>
      <c r="AP122" s="58"/>
      <c r="AQ122" s="58"/>
      <c r="AR122" s="58"/>
      <c r="AS122" s="58"/>
      <c r="AT122" s="58"/>
      <c r="AU122" s="58"/>
      <c r="AV122" s="58"/>
      <c r="AW122" s="58"/>
      <c r="AX122" s="58"/>
      <c r="AY122" s="58"/>
      <c r="AZ122" s="58"/>
      <c r="BA122" s="58"/>
      <c r="BB122" s="58"/>
      <c r="BC122" s="58"/>
      <c r="BD122" s="58"/>
      <c r="BE122" s="58"/>
      <c r="BF122" s="58"/>
      <c r="BG122" s="58"/>
      <c r="BH122" s="58"/>
      <c r="BI122" s="57"/>
      <c r="BJ122" s="57"/>
      <c r="BK122" s="57"/>
      <c r="BL122" s="58"/>
      <c r="BM122" s="58"/>
      <c r="BN122" s="58"/>
      <c r="BO122" s="58"/>
      <c r="BP122" s="58"/>
      <c r="BQ122" s="58"/>
      <c r="BR122" s="59"/>
      <c r="BS122" s="30"/>
    </row>
    <row r="123" spans="1:71" ht="13.5" customHeight="1" x14ac:dyDescent="0.25">
      <c r="A123" s="60"/>
      <c r="B123" s="61"/>
      <c r="C123" s="62"/>
      <c r="D123" s="61"/>
      <c r="E123" s="62"/>
      <c r="F123" s="62"/>
      <c r="G123" s="61"/>
      <c r="H123" s="62"/>
      <c r="I123" s="61"/>
      <c r="J123" s="63"/>
      <c r="K123" s="62"/>
      <c r="L123" s="63"/>
      <c r="M123" s="62"/>
      <c r="N123" s="63"/>
      <c r="O123" s="62" t="s">
        <v>143</v>
      </c>
      <c r="P123" s="62"/>
      <c r="Q123" s="63"/>
      <c r="R123" s="61"/>
      <c r="S123" s="63"/>
      <c r="T123" s="61"/>
      <c r="U123" s="62"/>
      <c r="V123" s="62"/>
      <c r="W123" s="528" t="s">
        <v>144</v>
      </c>
      <c r="X123" s="529"/>
      <c r="Y123" s="530"/>
      <c r="Z123" s="62"/>
      <c r="AA123" s="63"/>
      <c r="AB123" s="61"/>
      <c r="AC123" s="62"/>
      <c r="AD123" s="62"/>
      <c r="AE123" s="61"/>
      <c r="AF123" s="62"/>
      <c r="AG123" s="63"/>
      <c r="AH123" s="61"/>
      <c r="AI123" s="63"/>
      <c r="AJ123" s="61"/>
      <c r="AK123" s="63"/>
      <c r="AL123" s="61"/>
      <c r="AM123" s="62"/>
      <c r="AN123" s="66"/>
      <c r="AO123" s="62"/>
      <c r="AP123" s="63"/>
      <c r="AQ123" s="62"/>
      <c r="AR123" s="63"/>
      <c r="AS123" s="62"/>
      <c r="AT123" s="63"/>
      <c r="AU123" s="62"/>
      <c r="AV123" s="62"/>
      <c r="AW123" s="61"/>
      <c r="AX123" s="62"/>
      <c r="AY123" s="63"/>
      <c r="AZ123" s="62"/>
      <c r="BA123" s="63"/>
      <c r="BB123" s="62"/>
      <c r="BC123" s="63"/>
      <c r="BD123" s="62"/>
      <c r="BE123" s="63"/>
      <c r="BF123" s="62"/>
      <c r="BG123" s="63"/>
      <c r="BH123" s="62"/>
      <c r="BI123" s="62"/>
      <c r="BJ123" s="61"/>
      <c r="BK123" s="62"/>
      <c r="BL123" s="63"/>
      <c r="BM123" s="62"/>
      <c r="BN123" s="62"/>
      <c r="BO123" s="528" t="s">
        <v>145</v>
      </c>
      <c r="BP123" s="529"/>
      <c r="BQ123" s="529"/>
      <c r="BR123" s="530"/>
      <c r="BS123" s="60"/>
    </row>
    <row r="124" spans="1:71" ht="13.5" customHeight="1" x14ac:dyDescent="0.25">
      <c r="A124" s="60"/>
      <c r="B124" s="67"/>
      <c r="C124" s="68"/>
      <c r="D124" s="67"/>
      <c r="E124" s="68"/>
      <c r="F124" s="68"/>
      <c r="G124" s="67"/>
      <c r="H124" s="68"/>
      <c r="I124" s="67"/>
      <c r="J124" s="69"/>
      <c r="K124" s="68"/>
      <c r="L124" s="69"/>
      <c r="M124" s="538" t="s">
        <v>146</v>
      </c>
      <c r="N124" s="532"/>
      <c r="O124" s="68" t="s">
        <v>147</v>
      </c>
      <c r="P124" s="68"/>
      <c r="Q124" s="69"/>
      <c r="R124" s="71"/>
      <c r="S124" s="60"/>
      <c r="T124" s="67"/>
      <c r="U124" s="68"/>
      <c r="V124" s="68"/>
      <c r="W124" s="531"/>
      <c r="X124" s="505"/>
      <c r="Y124" s="532"/>
      <c r="Z124" s="68"/>
      <c r="AA124" s="69"/>
      <c r="AB124" s="67"/>
      <c r="AC124" s="68"/>
      <c r="AD124" s="68"/>
      <c r="AE124" s="67"/>
      <c r="AF124" s="68"/>
      <c r="AG124" s="69"/>
      <c r="AH124" s="67"/>
      <c r="AI124" s="69"/>
      <c r="AJ124" s="67"/>
      <c r="AK124" s="69"/>
      <c r="AL124" s="67"/>
      <c r="AM124" s="68"/>
      <c r="AN124" s="67" t="s">
        <v>148</v>
      </c>
      <c r="AO124" s="68"/>
      <c r="AP124" s="69"/>
      <c r="AQ124" s="68"/>
      <c r="AR124" s="69"/>
      <c r="AS124" s="67"/>
      <c r="AT124" s="69"/>
      <c r="AU124" s="67"/>
      <c r="AV124" s="69"/>
      <c r="AW124" s="60"/>
      <c r="AX124" s="68"/>
      <c r="AY124" s="69"/>
      <c r="AZ124" s="68"/>
      <c r="BA124" s="68"/>
      <c r="BB124" s="67"/>
      <c r="BC124" s="69"/>
      <c r="BD124" s="67"/>
      <c r="BE124" s="69"/>
      <c r="BF124" s="67"/>
      <c r="BG124" s="69"/>
      <c r="BH124" s="67"/>
      <c r="BI124" s="68"/>
      <c r="BJ124" s="67" t="s">
        <v>149</v>
      </c>
      <c r="BK124" s="68"/>
      <c r="BL124" s="69"/>
      <c r="BM124" s="68"/>
      <c r="BN124" s="68"/>
      <c r="BO124" s="531"/>
      <c r="BP124" s="505"/>
      <c r="BQ124" s="505"/>
      <c r="BR124" s="532"/>
      <c r="BS124" s="60"/>
    </row>
    <row r="125" spans="1:71" ht="13.5" customHeight="1" x14ac:dyDescent="0.25">
      <c r="A125" s="60"/>
      <c r="B125" s="67"/>
      <c r="C125" s="68"/>
      <c r="D125" s="67"/>
      <c r="E125" s="68"/>
      <c r="F125" s="68"/>
      <c r="G125" s="67"/>
      <c r="H125" s="68"/>
      <c r="I125" s="67" t="s">
        <v>51</v>
      </c>
      <c r="J125" s="69"/>
      <c r="K125" s="68"/>
      <c r="L125" s="69"/>
      <c r="M125" s="505"/>
      <c r="N125" s="532"/>
      <c r="O125" s="68" t="s">
        <v>150</v>
      </c>
      <c r="P125" s="68"/>
      <c r="Q125" s="69"/>
      <c r="R125" s="67" t="s">
        <v>151</v>
      </c>
      <c r="S125" s="69"/>
      <c r="T125" s="67"/>
      <c r="U125" s="68"/>
      <c r="V125" s="68"/>
      <c r="W125" s="531"/>
      <c r="X125" s="505"/>
      <c r="Y125" s="532"/>
      <c r="Z125" s="68" t="s">
        <v>152</v>
      </c>
      <c r="AA125" s="69"/>
      <c r="AB125" s="67" t="s">
        <v>153</v>
      </c>
      <c r="AC125" s="68"/>
      <c r="AD125" s="68"/>
      <c r="AE125" s="67" t="s">
        <v>154</v>
      </c>
      <c r="AF125" s="68"/>
      <c r="AG125" s="69"/>
      <c r="AH125" s="67" t="s">
        <v>155</v>
      </c>
      <c r="AI125" s="69"/>
      <c r="AJ125" s="67" t="s">
        <v>156</v>
      </c>
      <c r="AK125" s="69"/>
      <c r="AL125" s="67" t="s">
        <v>157</v>
      </c>
      <c r="AM125" s="68"/>
      <c r="AN125" s="67" t="s">
        <v>158</v>
      </c>
      <c r="AO125" s="68"/>
      <c r="AP125" s="69"/>
      <c r="AQ125" s="68"/>
      <c r="AR125" s="69"/>
      <c r="AS125" s="67" t="s">
        <v>159</v>
      </c>
      <c r="AT125" s="69"/>
      <c r="AU125" s="67" t="s">
        <v>160</v>
      </c>
      <c r="AV125" s="69"/>
      <c r="AW125" s="67" t="s">
        <v>161</v>
      </c>
      <c r="AX125" s="68"/>
      <c r="AY125" s="69"/>
      <c r="AZ125" s="68" t="s">
        <v>162</v>
      </c>
      <c r="BA125" s="68"/>
      <c r="BB125" s="67"/>
      <c r="BC125" s="69"/>
      <c r="BD125" s="67"/>
      <c r="BE125" s="69"/>
      <c r="BF125" s="67"/>
      <c r="BG125" s="69"/>
      <c r="BH125" s="67"/>
      <c r="BI125" s="68"/>
      <c r="BJ125" s="67" t="s">
        <v>163</v>
      </c>
      <c r="BK125" s="68"/>
      <c r="BL125" s="69"/>
      <c r="BM125" s="68"/>
      <c r="BN125" s="68"/>
      <c r="BO125" s="531"/>
      <c r="BP125" s="505"/>
      <c r="BQ125" s="505"/>
      <c r="BR125" s="532"/>
      <c r="BS125" s="60"/>
    </row>
    <row r="126" spans="1:71" ht="13.5" customHeight="1" x14ac:dyDescent="0.25">
      <c r="A126" s="60"/>
      <c r="B126" s="67"/>
      <c r="C126" s="68"/>
      <c r="D126" s="67"/>
      <c r="E126" s="68"/>
      <c r="F126" s="68"/>
      <c r="G126" s="67"/>
      <c r="H126" s="68"/>
      <c r="I126" s="67" t="s">
        <v>164</v>
      </c>
      <c r="J126" s="69"/>
      <c r="K126" s="68" t="s">
        <v>165</v>
      </c>
      <c r="L126" s="69"/>
      <c r="M126" s="505"/>
      <c r="N126" s="532"/>
      <c r="O126" s="68" t="s">
        <v>166</v>
      </c>
      <c r="P126" s="68"/>
      <c r="Q126" s="69"/>
      <c r="R126" s="539" t="s">
        <v>167</v>
      </c>
      <c r="S126" s="532"/>
      <c r="T126" s="67" t="s">
        <v>168</v>
      </c>
      <c r="U126" s="68"/>
      <c r="V126" s="68"/>
      <c r="W126" s="531"/>
      <c r="X126" s="505"/>
      <c r="Y126" s="532"/>
      <c r="Z126" s="68" t="s">
        <v>169</v>
      </c>
      <c r="AA126" s="69"/>
      <c r="AB126" s="67" t="s">
        <v>170</v>
      </c>
      <c r="AC126" s="68"/>
      <c r="AD126" s="60"/>
      <c r="AE126" s="71" t="s">
        <v>171</v>
      </c>
      <c r="AF126" s="68"/>
      <c r="AG126" s="69"/>
      <c r="AH126" s="67" t="s">
        <v>172</v>
      </c>
      <c r="AI126" s="69"/>
      <c r="AJ126" s="67" t="s">
        <v>173</v>
      </c>
      <c r="AK126" s="69"/>
      <c r="AL126" s="67" t="s">
        <v>174</v>
      </c>
      <c r="AM126" s="68"/>
      <c r="AN126" s="67" t="s">
        <v>175</v>
      </c>
      <c r="AO126" s="68"/>
      <c r="AP126" s="69"/>
      <c r="AQ126" s="68" t="s">
        <v>176</v>
      </c>
      <c r="AR126" s="69"/>
      <c r="AS126" s="67" t="s">
        <v>177</v>
      </c>
      <c r="AT126" s="69"/>
      <c r="AU126" s="67" t="s">
        <v>177</v>
      </c>
      <c r="AV126" s="69"/>
      <c r="AW126" s="67" t="s">
        <v>178</v>
      </c>
      <c r="AX126" s="68"/>
      <c r="AY126" s="69"/>
      <c r="AZ126" s="68" t="s">
        <v>179</v>
      </c>
      <c r="BA126" s="68"/>
      <c r="BB126" s="67" t="s">
        <v>180</v>
      </c>
      <c r="BC126" s="69"/>
      <c r="BD126" s="67" t="s">
        <v>181</v>
      </c>
      <c r="BE126" s="69"/>
      <c r="BF126" s="67" t="s">
        <v>182</v>
      </c>
      <c r="BG126" s="69"/>
      <c r="BH126" s="67" t="s">
        <v>183</v>
      </c>
      <c r="BI126" s="68"/>
      <c r="BJ126" s="67" t="s">
        <v>184</v>
      </c>
      <c r="BK126" s="68"/>
      <c r="BL126" s="69"/>
      <c r="BM126" s="68" t="s">
        <v>50</v>
      </c>
      <c r="BN126" s="68"/>
      <c r="BO126" s="531"/>
      <c r="BP126" s="505"/>
      <c r="BQ126" s="505"/>
      <c r="BR126" s="532"/>
      <c r="BS126" s="60"/>
    </row>
    <row r="127" spans="1:71" ht="13.5" customHeight="1" x14ac:dyDescent="0.25">
      <c r="A127" s="60"/>
      <c r="B127" s="67"/>
      <c r="C127" s="68"/>
      <c r="D127" s="67" t="s">
        <v>185</v>
      </c>
      <c r="E127" s="68"/>
      <c r="F127" s="68"/>
      <c r="G127" s="67" t="s">
        <v>186</v>
      </c>
      <c r="H127" s="68"/>
      <c r="I127" s="73" t="s">
        <v>187</v>
      </c>
      <c r="J127" s="74"/>
      <c r="K127" s="75" t="s">
        <v>188</v>
      </c>
      <c r="L127" s="74"/>
      <c r="M127" s="503"/>
      <c r="N127" s="524"/>
      <c r="O127" s="75" t="s">
        <v>189</v>
      </c>
      <c r="P127" s="75"/>
      <c r="Q127" s="74"/>
      <c r="R127" s="77" t="s">
        <v>190</v>
      </c>
      <c r="S127" s="74"/>
      <c r="T127" s="73" t="s">
        <v>191</v>
      </c>
      <c r="U127" s="75"/>
      <c r="V127" s="75"/>
      <c r="W127" s="73" t="s">
        <v>192</v>
      </c>
      <c r="X127" s="68"/>
      <c r="Y127" s="69"/>
      <c r="Z127" s="75" t="s">
        <v>193</v>
      </c>
      <c r="AA127" s="74"/>
      <c r="AB127" s="73" t="s">
        <v>194</v>
      </c>
      <c r="AC127" s="75"/>
      <c r="AD127" s="75"/>
      <c r="AE127" s="73" t="s">
        <v>195</v>
      </c>
      <c r="AF127" s="75"/>
      <c r="AG127" s="74"/>
      <c r="AH127" s="73" t="s">
        <v>196</v>
      </c>
      <c r="AI127" s="74"/>
      <c r="AJ127" s="73" t="s">
        <v>197</v>
      </c>
      <c r="AK127" s="74"/>
      <c r="AL127" s="73" t="s">
        <v>198</v>
      </c>
      <c r="AM127" s="75"/>
      <c r="AN127" s="73" t="s">
        <v>199</v>
      </c>
      <c r="AO127" s="75"/>
      <c r="AP127" s="74"/>
      <c r="AQ127" s="75" t="s">
        <v>200</v>
      </c>
      <c r="AR127" s="74"/>
      <c r="AS127" s="73" t="s">
        <v>201</v>
      </c>
      <c r="AT127" s="74"/>
      <c r="AU127" s="73" t="s">
        <v>202</v>
      </c>
      <c r="AV127" s="74"/>
      <c r="AW127" s="73" t="s">
        <v>203</v>
      </c>
      <c r="AX127" s="75"/>
      <c r="AY127" s="74"/>
      <c r="AZ127" s="75" t="s">
        <v>204</v>
      </c>
      <c r="BA127" s="75"/>
      <c r="BB127" s="73" t="s">
        <v>205</v>
      </c>
      <c r="BC127" s="74"/>
      <c r="BD127" s="73" t="s">
        <v>206</v>
      </c>
      <c r="BE127" s="74"/>
      <c r="BF127" s="73" t="s">
        <v>207</v>
      </c>
      <c r="BG127" s="74"/>
      <c r="BH127" s="73" t="s">
        <v>208</v>
      </c>
      <c r="BI127" s="75"/>
      <c r="BJ127" s="73" t="s">
        <v>209</v>
      </c>
      <c r="BK127" s="75"/>
      <c r="BL127" s="74"/>
      <c r="BM127" s="75" t="s">
        <v>210</v>
      </c>
      <c r="BN127" s="75"/>
      <c r="BO127" s="533"/>
      <c r="BP127" s="503"/>
      <c r="BQ127" s="503"/>
      <c r="BR127" s="524"/>
      <c r="BS127" s="60"/>
    </row>
    <row r="128" spans="1:71" ht="13.5" customHeight="1" x14ac:dyDescent="0.25">
      <c r="A128" s="60"/>
      <c r="B128" s="79" t="s">
        <v>211</v>
      </c>
      <c r="C128" s="80"/>
      <c r="D128" s="79" t="s">
        <v>212</v>
      </c>
      <c r="E128" s="81"/>
      <c r="F128" s="80"/>
      <c r="G128" s="79" t="s">
        <v>213</v>
      </c>
      <c r="H128" s="82"/>
      <c r="I128" s="83"/>
      <c r="J128" s="84">
        <v>1</v>
      </c>
      <c r="K128" s="83"/>
      <c r="L128" s="84">
        <v>2</v>
      </c>
      <c r="M128" s="83"/>
      <c r="N128" s="84">
        <v>3</v>
      </c>
      <c r="O128" s="85"/>
      <c r="P128" s="86"/>
      <c r="Q128" s="84">
        <v>4</v>
      </c>
      <c r="R128" s="83"/>
      <c r="S128" s="84">
        <v>5</v>
      </c>
      <c r="T128" s="534">
        <v>6</v>
      </c>
      <c r="U128" s="535"/>
      <c r="V128" s="536"/>
      <c r="W128" s="83"/>
      <c r="X128" s="88"/>
      <c r="Y128" s="89">
        <v>7</v>
      </c>
      <c r="Z128" s="83"/>
      <c r="AA128" s="84">
        <v>8</v>
      </c>
      <c r="AB128" s="534">
        <v>9</v>
      </c>
      <c r="AC128" s="535"/>
      <c r="AD128" s="536"/>
      <c r="AE128" s="534">
        <v>10</v>
      </c>
      <c r="AF128" s="535"/>
      <c r="AG128" s="536"/>
      <c r="AH128" s="540">
        <v>11</v>
      </c>
      <c r="AI128" s="536"/>
      <c r="AJ128" s="83"/>
      <c r="AK128" s="84">
        <v>12</v>
      </c>
      <c r="AL128" s="91"/>
      <c r="AM128" s="92">
        <v>13</v>
      </c>
      <c r="AN128" s="534">
        <v>14</v>
      </c>
      <c r="AO128" s="535"/>
      <c r="AP128" s="536"/>
      <c r="AQ128" s="91"/>
      <c r="AR128" s="92">
        <v>15</v>
      </c>
      <c r="AS128" s="91"/>
      <c r="AT128" s="92">
        <v>16</v>
      </c>
      <c r="AU128" s="91"/>
      <c r="AV128" s="92">
        <v>17</v>
      </c>
      <c r="AW128" s="91"/>
      <c r="AX128" s="93"/>
      <c r="AY128" s="92">
        <v>18</v>
      </c>
      <c r="AZ128" s="91"/>
      <c r="BA128" s="92">
        <v>19</v>
      </c>
      <c r="BB128" s="83"/>
      <c r="BC128" s="86">
        <v>20</v>
      </c>
      <c r="BD128" s="83"/>
      <c r="BE128" s="86">
        <v>21</v>
      </c>
      <c r="BF128" s="83"/>
      <c r="BG128" s="86">
        <v>22</v>
      </c>
      <c r="BH128" s="83"/>
      <c r="BI128" s="84">
        <v>23</v>
      </c>
      <c r="BJ128" s="534">
        <v>24</v>
      </c>
      <c r="BK128" s="535"/>
      <c r="BL128" s="536"/>
      <c r="BM128" s="83"/>
      <c r="BN128" s="86">
        <v>25</v>
      </c>
      <c r="BO128" s="537"/>
      <c r="BP128" s="535"/>
      <c r="BQ128" s="535"/>
      <c r="BR128" s="536"/>
      <c r="BS128" s="30"/>
    </row>
    <row r="129" spans="1:71" ht="13.5" customHeight="1" x14ac:dyDescent="0.25">
      <c r="A129" s="30"/>
      <c r="B129" s="550"/>
      <c r="C129" s="526"/>
      <c r="D129" s="551"/>
      <c r="E129" s="527"/>
      <c r="F129" s="526"/>
      <c r="G129" s="551"/>
      <c r="H129" s="526"/>
      <c r="I129" s="541"/>
      <c r="J129" s="526"/>
      <c r="K129" s="552"/>
      <c r="L129" s="526"/>
      <c r="M129" s="541"/>
      <c r="N129" s="526"/>
      <c r="O129" s="553"/>
      <c r="P129" s="527"/>
      <c r="Q129" s="526"/>
      <c r="R129" s="549"/>
      <c r="S129" s="526"/>
      <c r="T129" s="541"/>
      <c r="U129" s="527"/>
      <c r="V129" s="526"/>
      <c r="W129" s="541"/>
      <c r="X129" s="527"/>
      <c r="Y129" s="526"/>
      <c r="Z129" s="542"/>
      <c r="AA129" s="526"/>
      <c r="AB129" s="541"/>
      <c r="AC129" s="527"/>
      <c r="AD129" s="526"/>
      <c r="AE129" s="541"/>
      <c r="AF129" s="527"/>
      <c r="AG129" s="526"/>
      <c r="AH129" s="541"/>
      <c r="AI129" s="526"/>
      <c r="AJ129" s="541"/>
      <c r="AK129" s="526"/>
      <c r="AL129" s="541"/>
      <c r="AM129" s="526"/>
      <c r="AN129" s="541"/>
      <c r="AO129" s="527"/>
      <c r="AP129" s="526"/>
      <c r="AQ129" s="541"/>
      <c r="AR129" s="526"/>
      <c r="AS129" s="541"/>
      <c r="AT129" s="526"/>
      <c r="AU129" s="541"/>
      <c r="AV129" s="526"/>
      <c r="AW129" s="541"/>
      <c r="AX129" s="527"/>
      <c r="AY129" s="526"/>
      <c r="AZ129" s="541"/>
      <c r="BA129" s="526"/>
      <c r="BB129" s="541"/>
      <c r="BC129" s="526"/>
      <c r="BD129" s="541"/>
      <c r="BE129" s="526"/>
      <c r="BF129" s="541"/>
      <c r="BG129" s="526"/>
      <c r="BH129" s="541"/>
      <c r="BI129" s="526"/>
      <c r="BJ129" s="541"/>
      <c r="BK129" s="527"/>
      <c r="BL129" s="526"/>
      <c r="BM129" s="541"/>
      <c r="BN129" s="526"/>
      <c r="BO129" s="548"/>
      <c r="BP129" s="527"/>
      <c r="BQ129" s="527"/>
      <c r="BR129" s="526"/>
      <c r="BS129" s="96"/>
    </row>
    <row r="130" spans="1:71" ht="13.5" customHeight="1" x14ac:dyDescent="0.25">
      <c r="A130" s="30"/>
      <c r="B130" s="543"/>
      <c r="C130" s="526"/>
      <c r="D130" s="544"/>
      <c r="E130" s="527"/>
      <c r="F130" s="526"/>
      <c r="G130" s="544"/>
      <c r="H130" s="526"/>
      <c r="I130" s="525"/>
      <c r="J130" s="526"/>
      <c r="K130" s="545"/>
      <c r="L130" s="526"/>
      <c r="M130" s="525"/>
      <c r="N130" s="526"/>
      <c r="O130" s="546"/>
      <c r="P130" s="527"/>
      <c r="Q130" s="526"/>
      <c r="R130" s="554"/>
      <c r="S130" s="526"/>
      <c r="T130" s="525"/>
      <c r="U130" s="527"/>
      <c r="V130" s="526"/>
      <c r="W130" s="525"/>
      <c r="X130" s="527"/>
      <c r="Y130" s="526"/>
      <c r="Z130" s="555"/>
      <c r="AA130" s="526"/>
      <c r="AB130" s="525"/>
      <c r="AC130" s="527"/>
      <c r="AD130" s="526"/>
      <c r="AE130" s="525"/>
      <c r="AF130" s="527"/>
      <c r="AG130" s="526"/>
      <c r="AH130" s="525"/>
      <c r="AI130" s="526"/>
      <c r="AJ130" s="525"/>
      <c r="AK130" s="526"/>
      <c r="AL130" s="525"/>
      <c r="AM130" s="526"/>
      <c r="AN130" s="525"/>
      <c r="AO130" s="527"/>
      <c r="AP130" s="526"/>
      <c r="AQ130" s="525"/>
      <c r="AR130" s="526"/>
      <c r="AS130" s="525"/>
      <c r="AT130" s="526"/>
      <c r="AU130" s="525"/>
      <c r="AV130" s="526"/>
      <c r="AW130" s="525"/>
      <c r="AX130" s="527"/>
      <c r="AY130" s="526"/>
      <c r="AZ130" s="525"/>
      <c r="BA130" s="526"/>
      <c r="BB130" s="525"/>
      <c r="BC130" s="526"/>
      <c r="BD130" s="525"/>
      <c r="BE130" s="526"/>
      <c r="BF130" s="525"/>
      <c r="BG130" s="526"/>
      <c r="BH130" s="525"/>
      <c r="BI130" s="526"/>
      <c r="BJ130" s="525"/>
      <c r="BK130" s="527"/>
      <c r="BL130" s="526"/>
      <c r="BM130" s="525"/>
      <c r="BN130" s="526"/>
      <c r="BO130" s="547"/>
      <c r="BP130" s="503"/>
      <c r="BQ130" s="503"/>
      <c r="BR130" s="524"/>
      <c r="BS130" s="98"/>
    </row>
    <row r="131" spans="1:71" ht="13.5" customHeight="1" x14ac:dyDescent="0.25">
      <c r="A131" s="30"/>
      <c r="B131" s="550"/>
      <c r="C131" s="526"/>
      <c r="D131" s="551"/>
      <c r="E131" s="527"/>
      <c r="F131" s="526"/>
      <c r="G131" s="551"/>
      <c r="H131" s="526"/>
      <c r="I131" s="541"/>
      <c r="J131" s="526"/>
      <c r="K131" s="552"/>
      <c r="L131" s="526"/>
      <c r="M131" s="541"/>
      <c r="N131" s="526"/>
      <c r="O131" s="553"/>
      <c r="P131" s="527"/>
      <c r="Q131" s="526"/>
      <c r="R131" s="549"/>
      <c r="S131" s="526"/>
      <c r="T131" s="541"/>
      <c r="U131" s="527"/>
      <c r="V131" s="526"/>
      <c r="W131" s="541"/>
      <c r="X131" s="527"/>
      <c r="Y131" s="526"/>
      <c r="Z131" s="542"/>
      <c r="AA131" s="526"/>
      <c r="AB131" s="541"/>
      <c r="AC131" s="527"/>
      <c r="AD131" s="526"/>
      <c r="AE131" s="541"/>
      <c r="AF131" s="527"/>
      <c r="AG131" s="526"/>
      <c r="AH131" s="541"/>
      <c r="AI131" s="526"/>
      <c r="AJ131" s="541"/>
      <c r="AK131" s="526"/>
      <c r="AL131" s="541"/>
      <c r="AM131" s="526"/>
      <c r="AN131" s="541"/>
      <c r="AO131" s="527"/>
      <c r="AP131" s="526"/>
      <c r="AQ131" s="541"/>
      <c r="AR131" s="526"/>
      <c r="AS131" s="541"/>
      <c r="AT131" s="526"/>
      <c r="AU131" s="541"/>
      <c r="AV131" s="526"/>
      <c r="AW131" s="541"/>
      <c r="AX131" s="527"/>
      <c r="AY131" s="526"/>
      <c r="AZ131" s="541"/>
      <c r="BA131" s="526"/>
      <c r="BB131" s="541"/>
      <c r="BC131" s="526"/>
      <c r="BD131" s="541"/>
      <c r="BE131" s="526"/>
      <c r="BF131" s="541"/>
      <c r="BG131" s="526"/>
      <c r="BH131" s="541"/>
      <c r="BI131" s="526"/>
      <c r="BJ131" s="541"/>
      <c r="BK131" s="527"/>
      <c r="BL131" s="526"/>
      <c r="BM131" s="541"/>
      <c r="BN131" s="526"/>
      <c r="BO131" s="548"/>
      <c r="BP131" s="527"/>
      <c r="BQ131" s="527"/>
      <c r="BR131" s="526"/>
      <c r="BS131" s="96"/>
    </row>
    <row r="132" spans="1:71" ht="13.5" customHeight="1" x14ac:dyDescent="0.25">
      <c r="A132" s="30"/>
      <c r="B132" s="543"/>
      <c r="C132" s="526"/>
      <c r="D132" s="544"/>
      <c r="E132" s="527"/>
      <c r="F132" s="526"/>
      <c r="G132" s="544"/>
      <c r="H132" s="526"/>
      <c r="I132" s="525"/>
      <c r="J132" s="526"/>
      <c r="K132" s="545"/>
      <c r="L132" s="526"/>
      <c r="M132" s="525"/>
      <c r="N132" s="526"/>
      <c r="O132" s="546"/>
      <c r="P132" s="527"/>
      <c r="Q132" s="526"/>
      <c r="R132" s="554"/>
      <c r="S132" s="526"/>
      <c r="T132" s="525"/>
      <c r="U132" s="527"/>
      <c r="V132" s="526"/>
      <c r="W132" s="525"/>
      <c r="X132" s="527"/>
      <c r="Y132" s="526"/>
      <c r="Z132" s="555"/>
      <c r="AA132" s="526"/>
      <c r="AB132" s="525"/>
      <c r="AC132" s="527"/>
      <c r="AD132" s="526"/>
      <c r="AE132" s="525"/>
      <c r="AF132" s="527"/>
      <c r="AG132" s="526"/>
      <c r="AH132" s="525"/>
      <c r="AI132" s="526"/>
      <c r="AJ132" s="525"/>
      <c r="AK132" s="526"/>
      <c r="AL132" s="525"/>
      <c r="AM132" s="526"/>
      <c r="AN132" s="525"/>
      <c r="AO132" s="527"/>
      <c r="AP132" s="526"/>
      <c r="AQ132" s="525"/>
      <c r="AR132" s="526"/>
      <c r="AS132" s="525"/>
      <c r="AT132" s="526"/>
      <c r="AU132" s="525"/>
      <c r="AV132" s="526"/>
      <c r="AW132" s="525"/>
      <c r="AX132" s="527"/>
      <c r="AY132" s="526"/>
      <c r="AZ132" s="525"/>
      <c r="BA132" s="526"/>
      <c r="BB132" s="525"/>
      <c r="BC132" s="526"/>
      <c r="BD132" s="525"/>
      <c r="BE132" s="526"/>
      <c r="BF132" s="525"/>
      <c r="BG132" s="526"/>
      <c r="BH132" s="525"/>
      <c r="BI132" s="526"/>
      <c r="BJ132" s="525"/>
      <c r="BK132" s="527"/>
      <c r="BL132" s="526"/>
      <c r="BM132" s="525"/>
      <c r="BN132" s="526"/>
      <c r="BO132" s="547"/>
      <c r="BP132" s="503"/>
      <c r="BQ132" s="503"/>
      <c r="BR132" s="524"/>
      <c r="BS132" s="96"/>
    </row>
    <row r="133" spans="1:71" ht="13.5" customHeight="1" x14ac:dyDescent="0.25">
      <c r="A133" s="30"/>
      <c r="B133" s="559"/>
      <c r="C133" s="530"/>
      <c r="D133" s="560"/>
      <c r="E133" s="529"/>
      <c r="F133" s="530"/>
      <c r="G133" s="560"/>
      <c r="H133" s="530"/>
      <c r="I133" s="557"/>
      <c r="J133" s="530"/>
      <c r="K133" s="561"/>
      <c r="L133" s="530"/>
      <c r="M133" s="557"/>
      <c r="N133" s="530"/>
      <c r="O133" s="562"/>
      <c r="P133" s="529"/>
      <c r="Q133" s="530"/>
      <c r="R133" s="556"/>
      <c r="S133" s="530"/>
      <c r="T133" s="557"/>
      <c r="U133" s="529"/>
      <c r="V133" s="530"/>
      <c r="W133" s="557"/>
      <c r="X133" s="529"/>
      <c r="Y133" s="530"/>
      <c r="Z133" s="558"/>
      <c r="AA133" s="530"/>
      <c r="AB133" s="557"/>
      <c r="AC133" s="529"/>
      <c r="AD133" s="530"/>
      <c r="AE133" s="557"/>
      <c r="AF133" s="529"/>
      <c r="AG133" s="530"/>
      <c r="AH133" s="557"/>
      <c r="AI133" s="530"/>
      <c r="AJ133" s="557"/>
      <c r="AK133" s="530"/>
      <c r="AL133" s="557"/>
      <c r="AM133" s="530"/>
      <c r="AN133" s="557"/>
      <c r="AO133" s="529"/>
      <c r="AP133" s="530"/>
      <c r="AQ133" s="557"/>
      <c r="AR133" s="530"/>
      <c r="AS133" s="557"/>
      <c r="AT133" s="530"/>
      <c r="AU133" s="557"/>
      <c r="AV133" s="530"/>
      <c r="AW133" s="557"/>
      <c r="AX133" s="529"/>
      <c r="AY133" s="530"/>
      <c r="AZ133" s="557"/>
      <c r="BA133" s="530"/>
      <c r="BB133" s="557"/>
      <c r="BC133" s="530"/>
      <c r="BD133" s="557"/>
      <c r="BE133" s="530"/>
      <c r="BF133" s="557"/>
      <c r="BG133" s="530"/>
      <c r="BH133" s="557"/>
      <c r="BI133" s="530"/>
      <c r="BJ133" s="557"/>
      <c r="BK133" s="529"/>
      <c r="BL133" s="530"/>
      <c r="BM133" s="557"/>
      <c r="BN133" s="530"/>
      <c r="BO133" s="548"/>
      <c r="BP133" s="527"/>
      <c r="BQ133" s="527"/>
      <c r="BR133" s="526"/>
      <c r="BS133" s="96"/>
    </row>
    <row r="134" spans="1:71" ht="13.5" customHeight="1" x14ac:dyDescent="0.25">
      <c r="A134" s="30"/>
      <c r="B134" s="563"/>
      <c r="C134" s="514"/>
      <c r="D134" s="564"/>
      <c r="E134" s="516"/>
      <c r="F134" s="514"/>
      <c r="G134" s="564"/>
      <c r="H134" s="514"/>
      <c r="I134" s="513"/>
      <c r="J134" s="514"/>
      <c r="K134" s="565"/>
      <c r="L134" s="514"/>
      <c r="M134" s="513"/>
      <c r="N134" s="514"/>
      <c r="O134" s="566"/>
      <c r="P134" s="516"/>
      <c r="Q134" s="514"/>
      <c r="R134" s="515"/>
      <c r="S134" s="514"/>
      <c r="T134" s="513"/>
      <c r="U134" s="516"/>
      <c r="V134" s="514"/>
      <c r="W134" s="513"/>
      <c r="X134" s="516"/>
      <c r="Y134" s="514"/>
      <c r="Z134" s="517"/>
      <c r="AA134" s="514"/>
      <c r="AB134" s="513"/>
      <c r="AC134" s="516"/>
      <c r="AD134" s="514"/>
      <c r="AE134" s="513"/>
      <c r="AF134" s="516"/>
      <c r="AG134" s="514"/>
      <c r="AH134" s="513"/>
      <c r="AI134" s="514"/>
      <c r="AJ134" s="513"/>
      <c r="AK134" s="514"/>
      <c r="AL134" s="513"/>
      <c r="AM134" s="514"/>
      <c r="AN134" s="513"/>
      <c r="AO134" s="516"/>
      <c r="AP134" s="514"/>
      <c r="AQ134" s="513"/>
      <c r="AR134" s="514"/>
      <c r="AS134" s="513"/>
      <c r="AT134" s="514"/>
      <c r="AU134" s="513"/>
      <c r="AV134" s="514"/>
      <c r="AW134" s="513"/>
      <c r="AX134" s="516"/>
      <c r="AY134" s="514"/>
      <c r="AZ134" s="513"/>
      <c r="BA134" s="514"/>
      <c r="BB134" s="513"/>
      <c r="BC134" s="514"/>
      <c r="BD134" s="513"/>
      <c r="BE134" s="514"/>
      <c r="BF134" s="513"/>
      <c r="BG134" s="514"/>
      <c r="BH134" s="513"/>
      <c r="BI134" s="514"/>
      <c r="BJ134" s="513"/>
      <c r="BK134" s="516"/>
      <c r="BL134" s="514"/>
      <c r="BM134" s="513"/>
      <c r="BN134" s="514"/>
      <c r="BO134" s="567"/>
      <c r="BP134" s="535"/>
      <c r="BQ134" s="535"/>
      <c r="BR134" s="536"/>
      <c r="BS134" s="96"/>
    </row>
    <row r="135" spans="1:71" ht="13.5" customHeight="1" x14ac:dyDescent="0.25">
      <c r="A135" s="30"/>
      <c r="B135" s="550"/>
      <c r="C135" s="526"/>
      <c r="D135" s="551"/>
      <c r="E135" s="527"/>
      <c r="F135" s="526"/>
      <c r="G135" s="551"/>
      <c r="H135" s="526"/>
      <c r="I135" s="541"/>
      <c r="J135" s="526"/>
      <c r="K135" s="552"/>
      <c r="L135" s="526"/>
      <c r="M135" s="541"/>
      <c r="N135" s="526"/>
      <c r="O135" s="553"/>
      <c r="P135" s="527"/>
      <c r="Q135" s="526"/>
      <c r="R135" s="549"/>
      <c r="S135" s="526"/>
      <c r="T135" s="541"/>
      <c r="U135" s="527"/>
      <c r="V135" s="526"/>
      <c r="W135" s="541"/>
      <c r="X135" s="527"/>
      <c r="Y135" s="526"/>
      <c r="Z135" s="542"/>
      <c r="AA135" s="526"/>
      <c r="AB135" s="541"/>
      <c r="AC135" s="527"/>
      <c r="AD135" s="526"/>
      <c r="AE135" s="541"/>
      <c r="AF135" s="527"/>
      <c r="AG135" s="526"/>
      <c r="AH135" s="541"/>
      <c r="AI135" s="526"/>
      <c r="AJ135" s="541"/>
      <c r="AK135" s="526"/>
      <c r="AL135" s="541"/>
      <c r="AM135" s="526"/>
      <c r="AN135" s="541"/>
      <c r="AO135" s="527"/>
      <c r="AP135" s="526"/>
      <c r="AQ135" s="541"/>
      <c r="AR135" s="526"/>
      <c r="AS135" s="541"/>
      <c r="AT135" s="526"/>
      <c r="AU135" s="541"/>
      <c r="AV135" s="526"/>
      <c r="AW135" s="541"/>
      <c r="AX135" s="527"/>
      <c r="AY135" s="526"/>
      <c r="AZ135" s="541"/>
      <c r="BA135" s="526"/>
      <c r="BB135" s="541"/>
      <c r="BC135" s="526"/>
      <c r="BD135" s="541"/>
      <c r="BE135" s="526"/>
      <c r="BF135" s="541"/>
      <c r="BG135" s="526"/>
      <c r="BH135" s="541"/>
      <c r="BI135" s="526"/>
      <c r="BJ135" s="541"/>
      <c r="BK135" s="527"/>
      <c r="BL135" s="526"/>
      <c r="BM135" s="541"/>
      <c r="BN135" s="526"/>
      <c r="BO135" s="548"/>
      <c r="BP135" s="527"/>
      <c r="BQ135" s="527"/>
      <c r="BR135" s="526"/>
      <c r="BS135" s="96"/>
    </row>
    <row r="136" spans="1:71" ht="13.5" customHeight="1" x14ac:dyDescent="0.25">
      <c r="A136" s="30"/>
      <c r="B136" s="543"/>
      <c r="C136" s="526"/>
      <c r="D136" s="544"/>
      <c r="E136" s="527"/>
      <c r="F136" s="526"/>
      <c r="G136" s="544"/>
      <c r="H136" s="526"/>
      <c r="I136" s="525"/>
      <c r="J136" s="526"/>
      <c r="K136" s="545"/>
      <c r="L136" s="526"/>
      <c r="M136" s="525"/>
      <c r="N136" s="526"/>
      <c r="O136" s="546"/>
      <c r="P136" s="527"/>
      <c r="Q136" s="526"/>
      <c r="R136" s="554"/>
      <c r="S136" s="526"/>
      <c r="T136" s="525"/>
      <c r="U136" s="527"/>
      <c r="V136" s="526"/>
      <c r="W136" s="525"/>
      <c r="X136" s="527"/>
      <c r="Y136" s="526"/>
      <c r="Z136" s="555"/>
      <c r="AA136" s="526"/>
      <c r="AB136" s="525"/>
      <c r="AC136" s="527"/>
      <c r="AD136" s="526"/>
      <c r="AE136" s="525"/>
      <c r="AF136" s="527"/>
      <c r="AG136" s="526"/>
      <c r="AH136" s="525"/>
      <c r="AI136" s="526"/>
      <c r="AJ136" s="525"/>
      <c r="AK136" s="526"/>
      <c r="AL136" s="525"/>
      <c r="AM136" s="526"/>
      <c r="AN136" s="525"/>
      <c r="AO136" s="527"/>
      <c r="AP136" s="526"/>
      <c r="AQ136" s="525"/>
      <c r="AR136" s="526"/>
      <c r="AS136" s="525"/>
      <c r="AT136" s="526"/>
      <c r="AU136" s="525"/>
      <c r="AV136" s="526"/>
      <c r="AW136" s="525"/>
      <c r="AX136" s="527"/>
      <c r="AY136" s="526"/>
      <c r="AZ136" s="525"/>
      <c r="BA136" s="526"/>
      <c r="BB136" s="525"/>
      <c r="BC136" s="526"/>
      <c r="BD136" s="525"/>
      <c r="BE136" s="526"/>
      <c r="BF136" s="525"/>
      <c r="BG136" s="526"/>
      <c r="BH136" s="525"/>
      <c r="BI136" s="526"/>
      <c r="BJ136" s="525"/>
      <c r="BK136" s="527"/>
      <c r="BL136" s="526"/>
      <c r="BM136" s="525"/>
      <c r="BN136" s="526"/>
      <c r="BO136" s="547"/>
      <c r="BP136" s="503"/>
      <c r="BQ136" s="503"/>
      <c r="BR136" s="524"/>
      <c r="BS136" s="96"/>
    </row>
    <row r="137" spans="1:71" ht="13.5" customHeight="1" x14ac:dyDescent="0.25">
      <c r="A137" s="30"/>
      <c r="B137" s="550"/>
      <c r="C137" s="526"/>
      <c r="D137" s="551"/>
      <c r="E137" s="527"/>
      <c r="F137" s="526"/>
      <c r="G137" s="551"/>
      <c r="H137" s="526"/>
      <c r="I137" s="541"/>
      <c r="J137" s="526"/>
      <c r="K137" s="552"/>
      <c r="L137" s="526"/>
      <c r="M137" s="541"/>
      <c r="N137" s="526"/>
      <c r="O137" s="553"/>
      <c r="P137" s="527"/>
      <c r="Q137" s="526"/>
      <c r="R137" s="549"/>
      <c r="S137" s="526"/>
      <c r="T137" s="541"/>
      <c r="U137" s="527"/>
      <c r="V137" s="526"/>
      <c r="W137" s="541"/>
      <c r="X137" s="527"/>
      <c r="Y137" s="526"/>
      <c r="Z137" s="542"/>
      <c r="AA137" s="526"/>
      <c r="AB137" s="541"/>
      <c r="AC137" s="527"/>
      <c r="AD137" s="526"/>
      <c r="AE137" s="541"/>
      <c r="AF137" s="527"/>
      <c r="AG137" s="526"/>
      <c r="AH137" s="541"/>
      <c r="AI137" s="526"/>
      <c r="AJ137" s="541"/>
      <c r="AK137" s="526"/>
      <c r="AL137" s="541"/>
      <c r="AM137" s="526"/>
      <c r="AN137" s="541"/>
      <c r="AO137" s="527"/>
      <c r="AP137" s="526"/>
      <c r="AQ137" s="541"/>
      <c r="AR137" s="526"/>
      <c r="AS137" s="541"/>
      <c r="AT137" s="526"/>
      <c r="AU137" s="541"/>
      <c r="AV137" s="526"/>
      <c r="AW137" s="541"/>
      <c r="AX137" s="527"/>
      <c r="AY137" s="526"/>
      <c r="AZ137" s="541"/>
      <c r="BA137" s="526"/>
      <c r="BB137" s="541"/>
      <c r="BC137" s="526"/>
      <c r="BD137" s="541"/>
      <c r="BE137" s="526"/>
      <c r="BF137" s="541"/>
      <c r="BG137" s="526"/>
      <c r="BH137" s="541"/>
      <c r="BI137" s="526"/>
      <c r="BJ137" s="541"/>
      <c r="BK137" s="527"/>
      <c r="BL137" s="526"/>
      <c r="BM137" s="541"/>
      <c r="BN137" s="526"/>
      <c r="BO137" s="548"/>
      <c r="BP137" s="527"/>
      <c r="BQ137" s="527"/>
      <c r="BR137" s="526"/>
      <c r="BS137" s="96"/>
    </row>
    <row r="138" spans="1:71" ht="13.5" customHeight="1" x14ac:dyDescent="0.25">
      <c r="A138" s="30"/>
      <c r="B138" s="543"/>
      <c r="C138" s="526"/>
      <c r="D138" s="544"/>
      <c r="E138" s="527"/>
      <c r="F138" s="526"/>
      <c r="G138" s="544"/>
      <c r="H138" s="526"/>
      <c r="I138" s="525"/>
      <c r="J138" s="526"/>
      <c r="K138" s="545"/>
      <c r="L138" s="526"/>
      <c r="M138" s="525"/>
      <c r="N138" s="526"/>
      <c r="O138" s="546"/>
      <c r="P138" s="527"/>
      <c r="Q138" s="526"/>
      <c r="R138" s="554"/>
      <c r="S138" s="526"/>
      <c r="T138" s="525"/>
      <c r="U138" s="527"/>
      <c r="V138" s="526"/>
      <c r="W138" s="525"/>
      <c r="X138" s="527"/>
      <c r="Y138" s="526"/>
      <c r="Z138" s="555"/>
      <c r="AA138" s="526"/>
      <c r="AB138" s="525"/>
      <c r="AC138" s="527"/>
      <c r="AD138" s="526"/>
      <c r="AE138" s="525"/>
      <c r="AF138" s="527"/>
      <c r="AG138" s="526"/>
      <c r="AH138" s="525"/>
      <c r="AI138" s="526"/>
      <c r="AJ138" s="525"/>
      <c r="AK138" s="526"/>
      <c r="AL138" s="525"/>
      <c r="AM138" s="526"/>
      <c r="AN138" s="525"/>
      <c r="AO138" s="527"/>
      <c r="AP138" s="526"/>
      <c r="AQ138" s="525"/>
      <c r="AR138" s="526"/>
      <c r="AS138" s="525"/>
      <c r="AT138" s="526"/>
      <c r="AU138" s="525"/>
      <c r="AV138" s="526"/>
      <c r="AW138" s="525"/>
      <c r="AX138" s="527"/>
      <c r="AY138" s="526"/>
      <c r="AZ138" s="525"/>
      <c r="BA138" s="526"/>
      <c r="BB138" s="525"/>
      <c r="BC138" s="526"/>
      <c r="BD138" s="525"/>
      <c r="BE138" s="526"/>
      <c r="BF138" s="525"/>
      <c r="BG138" s="526"/>
      <c r="BH138" s="525"/>
      <c r="BI138" s="526"/>
      <c r="BJ138" s="525"/>
      <c r="BK138" s="527"/>
      <c r="BL138" s="526"/>
      <c r="BM138" s="525"/>
      <c r="BN138" s="526"/>
      <c r="BO138" s="547"/>
      <c r="BP138" s="503"/>
      <c r="BQ138" s="503"/>
      <c r="BR138" s="524"/>
      <c r="BS138" s="96"/>
    </row>
    <row r="139" spans="1:71" ht="13.5" customHeight="1" x14ac:dyDescent="0.25">
      <c r="A139" s="30"/>
      <c r="B139" s="559"/>
      <c r="C139" s="530"/>
      <c r="D139" s="560"/>
      <c r="E139" s="529"/>
      <c r="F139" s="530"/>
      <c r="G139" s="560"/>
      <c r="H139" s="530"/>
      <c r="I139" s="557"/>
      <c r="J139" s="530"/>
      <c r="K139" s="561"/>
      <c r="L139" s="530"/>
      <c r="M139" s="557"/>
      <c r="N139" s="530"/>
      <c r="O139" s="562"/>
      <c r="P139" s="529"/>
      <c r="Q139" s="530"/>
      <c r="R139" s="556"/>
      <c r="S139" s="530"/>
      <c r="T139" s="557"/>
      <c r="U139" s="529"/>
      <c r="V139" s="530"/>
      <c r="W139" s="557"/>
      <c r="X139" s="529"/>
      <c r="Y139" s="530"/>
      <c r="Z139" s="558"/>
      <c r="AA139" s="530"/>
      <c r="AB139" s="557"/>
      <c r="AC139" s="529"/>
      <c r="AD139" s="530"/>
      <c r="AE139" s="557"/>
      <c r="AF139" s="529"/>
      <c r="AG139" s="530"/>
      <c r="AH139" s="557"/>
      <c r="AI139" s="530"/>
      <c r="AJ139" s="557"/>
      <c r="AK139" s="530"/>
      <c r="AL139" s="557"/>
      <c r="AM139" s="530"/>
      <c r="AN139" s="557"/>
      <c r="AO139" s="529"/>
      <c r="AP139" s="530"/>
      <c r="AQ139" s="557"/>
      <c r="AR139" s="530"/>
      <c r="AS139" s="557"/>
      <c r="AT139" s="530"/>
      <c r="AU139" s="557"/>
      <c r="AV139" s="530"/>
      <c r="AW139" s="557"/>
      <c r="AX139" s="529"/>
      <c r="AY139" s="530"/>
      <c r="AZ139" s="557"/>
      <c r="BA139" s="530"/>
      <c r="BB139" s="557"/>
      <c r="BC139" s="530"/>
      <c r="BD139" s="557"/>
      <c r="BE139" s="530"/>
      <c r="BF139" s="557"/>
      <c r="BG139" s="530"/>
      <c r="BH139" s="557"/>
      <c r="BI139" s="530"/>
      <c r="BJ139" s="557"/>
      <c r="BK139" s="529"/>
      <c r="BL139" s="530"/>
      <c r="BM139" s="557"/>
      <c r="BN139" s="530"/>
      <c r="BO139" s="548"/>
      <c r="BP139" s="527"/>
      <c r="BQ139" s="527"/>
      <c r="BR139" s="526"/>
      <c r="BS139" s="96"/>
    </row>
    <row r="140" spans="1:71" ht="13.5" customHeight="1" x14ac:dyDescent="0.25">
      <c r="A140" s="30"/>
      <c r="B140" s="563"/>
      <c r="C140" s="514"/>
      <c r="D140" s="564"/>
      <c r="E140" s="516"/>
      <c r="F140" s="514"/>
      <c r="G140" s="564"/>
      <c r="H140" s="514"/>
      <c r="I140" s="513"/>
      <c r="J140" s="514"/>
      <c r="K140" s="565"/>
      <c r="L140" s="514"/>
      <c r="M140" s="513"/>
      <c r="N140" s="514"/>
      <c r="O140" s="566"/>
      <c r="P140" s="516"/>
      <c r="Q140" s="514"/>
      <c r="R140" s="515"/>
      <c r="S140" s="514"/>
      <c r="T140" s="513"/>
      <c r="U140" s="516"/>
      <c r="V140" s="514"/>
      <c r="W140" s="513"/>
      <c r="X140" s="516"/>
      <c r="Y140" s="514"/>
      <c r="Z140" s="517"/>
      <c r="AA140" s="514"/>
      <c r="AB140" s="513"/>
      <c r="AC140" s="516"/>
      <c r="AD140" s="514"/>
      <c r="AE140" s="513"/>
      <c r="AF140" s="516"/>
      <c r="AG140" s="514"/>
      <c r="AH140" s="513"/>
      <c r="AI140" s="514"/>
      <c r="AJ140" s="513"/>
      <c r="AK140" s="514"/>
      <c r="AL140" s="513"/>
      <c r="AM140" s="514"/>
      <c r="AN140" s="513"/>
      <c r="AO140" s="516"/>
      <c r="AP140" s="514"/>
      <c r="AQ140" s="513"/>
      <c r="AR140" s="514"/>
      <c r="AS140" s="513"/>
      <c r="AT140" s="514"/>
      <c r="AU140" s="513"/>
      <c r="AV140" s="514"/>
      <c r="AW140" s="513"/>
      <c r="AX140" s="516"/>
      <c r="AY140" s="514"/>
      <c r="AZ140" s="513"/>
      <c r="BA140" s="514"/>
      <c r="BB140" s="513"/>
      <c r="BC140" s="514"/>
      <c r="BD140" s="513"/>
      <c r="BE140" s="514"/>
      <c r="BF140" s="513"/>
      <c r="BG140" s="514"/>
      <c r="BH140" s="513"/>
      <c r="BI140" s="514"/>
      <c r="BJ140" s="513"/>
      <c r="BK140" s="516"/>
      <c r="BL140" s="514"/>
      <c r="BM140" s="513"/>
      <c r="BN140" s="514"/>
      <c r="BO140" s="567"/>
      <c r="BP140" s="535"/>
      <c r="BQ140" s="535"/>
      <c r="BR140" s="536"/>
      <c r="BS140" s="96"/>
    </row>
    <row r="141" spans="1:71" ht="13.5" customHeight="1" x14ac:dyDescent="0.25">
      <c r="A141" s="30"/>
      <c r="B141" s="550"/>
      <c r="C141" s="526"/>
      <c r="D141" s="551"/>
      <c r="E141" s="527"/>
      <c r="F141" s="526"/>
      <c r="G141" s="551"/>
      <c r="H141" s="526"/>
      <c r="I141" s="541"/>
      <c r="J141" s="526"/>
      <c r="K141" s="552"/>
      <c r="L141" s="526"/>
      <c r="M141" s="541"/>
      <c r="N141" s="526"/>
      <c r="O141" s="553"/>
      <c r="P141" s="527"/>
      <c r="Q141" s="526"/>
      <c r="R141" s="549"/>
      <c r="S141" s="526"/>
      <c r="T141" s="541"/>
      <c r="U141" s="527"/>
      <c r="V141" s="526"/>
      <c r="W141" s="541"/>
      <c r="X141" s="527"/>
      <c r="Y141" s="526"/>
      <c r="Z141" s="542"/>
      <c r="AA141" s="526"/>
      <c r="AB141" s="541"/>
      <c r="AC141" s="527"/>
      <c r="AD141" s="526"/>
      <c r="AE141" s="541"/>
      <c r="AF141" s="527"/>
      <c r="AG141" s="526"/>
      <c r="AH141" s="541"/>
      <c r="AI141" s="526"/>
      <c r="AJ141" s="541"/>
      <c r="AK141" s="526"/>
      <c r="AL141" s="541"/>
      <c r="AM141" s="526"/>
      <c r="AN141" s="541"/>
      <c r="AO141" s="527"/>
      <c r="AP141" s="526"/>
      <c r="AQ141" s="541"/>
      <c r="AR141" s="526"/>
      <c r="AS141" s="541"/>
      <c r="AT141" s="526"/>
      <c r="AU141" s="541"/>
      <c r="AV141" s="526"/>
      <c r="AW141" s="541"/>
      <c r="AX141" s="527"/>
      <c r="AY141" s="526"/>
      <c r="AZ141" s="541"/>
      <c r="BA141" s="526"/>
      <c r="BB141" s="541"/>
      <c r="BC141" s="526"/>
      <c r="BD141" s="541"/>
      <c r="BE141" s="526"/>
      <c r="BF141" s="541"/>
      <c r="BG141" s="526"/>
      <c r="BH141" s="541"/>
      <c r="BI141" s="526"/>
      <c r="BJ141" s="541"/>
      <c r="BK141" s="527"/>
      <c r="BL141" s="526"/>
      <c r="BM141" s="541"/>
      <c r="BN141" s="526"/>
      <c r="BO141" s="548"/>
      <c r="BP141" s="527"/>
      <c r="BQ141" s="527"/>
      <c r="BR141" s="526"/>
      <c r="BS141" s="96"/>
    </row>
    <row r="142" spans="1:71" ht="13.5" customHeight="1" x14ac:dyDescent="0.25">
      <c r="A142" s="30"/>
      <c r="B142" s="543"/>
      <c r="C142" s="526"/>
      <c r="D142" s="544"/>
      <c r="E142" s="527"/>
      <c r="F142" s="526"/>
      <c r="G142" s="544"/>
      <c r="H142" s="526"/>
      <c r="I142" s="525"/>
      <c r="J142" s="526"/>
      <c r="K142" s="545"/>
      <c r="L142" s="526"/>
      <c r="M142" s="525"/>
      <c r="N142" s="526"/>
      <c r="O142" s="546"/>
      <c r="P142" s="527"/>
      <c r="Q142" s="526"/>
      <c r="R142" s="554"/>
      <c r="S142" s="526"/>
      <c r="T142" s="525"/>
      <c r="U142" s="527"/>
      <c r="V142" s="526"/>
      <c r="W142" s="525"/>
      <c r="X142" s="527"/>
      <c r="Y142" s="526"/>
      <c r="Z142" s="555"/>
      <c r="AA142" s="526"/>
      <c r="AB142" s="525"/>
      <c r="AC142" s="527"/>
      <c r="AD142" s="526"/>
      <c r="AE142" s="525"/>
      <c r="AF142" s="527"/>
      <c r="AG142" s="526"/>
      <c r="AH142" s="525"/>
      <c r="AI142" s="526"/>
      <c r="AJ142" s="525"/>
      <c r="AK142" s="526"/>
      <c r="AL142" s="525"/>
      <c r="AM142" s="526"/>
      <c r="AN142" s="525"/>
      <c r="AO142" s="527"/>
      <c r="AP142" s="526"/>
      <c r="AQ142" s="525"/>
      <c r="AR142" s="526"/>
      <c r="AS142" s="525"/>
      <c r="AT142" s="526"/>
      <c r="AU142" s="525"/>
      <c r="AV142" s="526"/>
      <c r="AW142" s="525"/>
      <c r="AX142" s="527"/>
      <c r="AY142" s="526"/>
      <c r="AZ142" s="525"/>
      <c r="BA142" s="526"/>
      <c r="BB142" s="525"/>
      <c r="BC142" s="526"/>
      <c r="BD142" s="525"/>
      <c r="BE142" s="526"/>
      <c r="BF142" s="525"/>
      <c r="BG142" s="526"/>
      <c r="BH142" s="525"/>
      <c r="BI142" s="526"/>
      <c r="BJ142" s="525"/>
      <c r="BK142" s="527"/>
      <c r="BL142" s="526"/>
      <c r="BM142" s="525"/>
      <c r="BN142" s="526"/>
      <c r="BO142" s="547"/>
      <c r="BP142" s="503"/>
      <c r="BQ142" s="503"/>
      <c r="BR142" s="524"/>
      <c r="BS142" s="96"/>
    </row>
    <row r="143" spans="1:71" ht="13.5" customHeight="1" x14ac:dyDescent="0.25">
      <c r="A143" s="30"/>
      <c r="B143" s="550"/>
      <c r="C143" s="526"/>
      <c r="D143" s="551"/>
      <c r="E143" s="527"/>
      <c r="F143" s="526"/>
      <c r="G143" s="551"/>
      <c r="H143" s="526"/>
      <c r="I143" s="541"/>
      <c r="J143" s="526"/>
      <c r="K143" s="552"/>
      <c r="L143" s="526"/>
      <c r="M143" s="541"/>
      <c r="N143" s="526"/>
      <c r="O143" s="553"/>
      <c r="P143" s="527"/>
      <c r="Q143" s="526"/>
      <c r="R143" s="549"/>
      <c r="S143" s="526"/>
      <c r="T143" s="541"/>
      <c r="U143" s="527"/>
      <c r="V143" s="526"/>
      <c r="W143" s="541"/>
      <c r="X143" s="527"/>
      <c r="Y143" s="526"/>
      <c r="Z143" s="542"/>
      <c r="AA143" s="526"/>
      <c r="AB143" s="541"/>
      <c r="AC143" s="527"/>
      <c r="AD143" s="526"/>
      <c r="AE143" s="541"/>
      <c r="AF143" s="527"/>
      <c r="AG143" s="526"/>
      <c r="AH143" s="541"/>
      <c r="AI143" s="526"/>
      <c r="AJ143" s="541"/>
      <c r="AK143" s="526"/>
      <c r="AL143" s="541"/>
      <c r="AM143" s="526"/>
      <c r="AN143" s="541"/>
      <c r="AO143" s="527"/>
      <c r="AP143" s="526"/>
      <c r="AQ143" s="541"/>
      <c r="AR143" s="526"/>
      <c r="AS143" s="541"/>
      <c r="AT143" s="526"/>
      <c r="AU143" s="541"/>
      <c r="AV143" s="526"/>
      <c r="AW143" s="541"/>
      <c r="AX143" s="527"/>
      <c r="AY143" s="526"/>
      <c r="AZ143" s="541"/>
      <c r="BA143" s="526"/>
      <c r="BB143" s="541"/>
      <c r="BC143" s="526"/>
      <c r="BD143" s="541"/>
      <c r="BE143" s="526"/>
      <c r="BF143" s="541"/>
      <c r="BG143" s="526"/>
      <c r="BH143" s="541"/>
      <c r="BI143" s="526"/>
      <c r="BJ143" s="541"/>
      <c r="BK143" s="527"/>
      <c r="BL143" s="526"/>
      <c r="BM143" s="541"/>
      <c r="BN143" s="526"/>
      <c r="BO143" s="548"/>
      <c r="BP143" s="527"/>
      <c r="BQ143" s="527"/>
      <c r="BR143" s="526"/>
      <c r="BS143" s="96"/>
    </row>
    <row r="144" spans="1:71" ht="13.5" customHeight="1" x14ac:dyDescent="0.25">
      <c r="A144" s="30"/>
      <c r="B144" s="543"/>
      <c r="C144" s="526"/>
      <c r="D144" s="544"/>
      <c r="E144" s="527"/>
      <c r="F144" s="526"/>
      <c r="G144" s="544"/>
      <c r="H144" s="526"/>
      <c r="I144" s="525"/>
      <c r="J144" s="526"/>
      <c r="K144" s="545"/>
      <c r="L144" s="526"/>
      <c r="M144" s="525"/>
      <c r="N144" s="526"/>
      <c r="O144" s="546"/>
      <c r="P144" s="527"/>
      <c r="Q144" s="526"/>
      <c r="R144" s="554"/>
      <c r="S144" s="526"/>
      <c r="T144" s="525"/>
      <c r="U144" s="527"/>
      <c r="V144" s="526"/>
      <c r="W144" s="525"/>
      <c r="X144" s="527"/>
      <c r="Y144" s="526"/>
      <c r="Z144" s="555"/>
      <c r="AA144" s="526"/>
      <c r="AB144" s="525"/>
      <c r="AC144" s="527"/>
      <c r="AD144" s="526"/>
      <c r="AE144" s="525"/>
      <c r="AF144" s="527"/>
      <c r="AG144" s="526"/>
      <c r="AH144" s="525"/>
      <c r="AI144" s="526"/>
      <c r="AJ144" s="525"/>
      <c r="AK144" s="526"/>
      <c r="AL144" s="525"/>
      <c r="AM144" s="526"/>
      <c r="AN144" s="525"/>
      <c r="AO144" s="527"/>
      <c r="AP144" s="526"/>
      <c r="AQ144" s="525"/>
      <c r="AR144" s="526"/>
      <c r="AS144" s="525"/>
      <c r="AT144" s="526"/>
      <c r="AU144" s="525"/>
      <c r="AV144" s="526"/>
      <c r="AW144" s="525"/>
      <c r="AX144" s="527"/>
      <c r="AY144" s="526"/>
      <c r="AZ144" s="525"/>
      <c r="BA144" s="526"/>
      <c r="BB144" s="525"/>
      <c r="BC144" s="526"/>
      <c r="BD144" s="525"/>
      <c r="BE144" s="526"/>
      <c r="BF144" s="525"/>
      <c r="BG144" s="526"/>
      <c r="BH144" s="525"/>
      <c r="BI144" s="526"/>
      <c r="BJ144" s="525"/>
      <c r="BK144" s="527"/>
      <c r="BL144" s="526"/>
      <c r="BM144" s="525"/>
      <c r="BN144" s="526"/>
      <c r="BO144" s="547"/>
      <c r="BP144" s="503"/>
      <c r="BQ144" s="503"/>
      <c r="BR144" s="524"/>
      <c r="BS144" s="96"/>
    </row>
    <row r="145" spans="1:71" ht="13.5" customHeight="1" x14ac:dyDescent="0.25">
      <c r="A145" s="30"/>
      <c r="B145" s="559"/>
      <c r="C145" s="530"/>
      <c r="D145" s="560"/>
      <c r="E145" s="529"/>
      <c r="F145" s="530"/>
      <c r="G145" s="560"/>
      <c r="H145" s="530"/>
      <c r="I145" s="557"/>
      <c r="J145" s="530"/>
      <c r="K145" s="561"/>
      <c r="L145" s="530"/>
      <c r="M145" s="557"/>
      <c r="N145" s="530"/>
      <c r="O145" s="562"/>
      <c r="P145" s="529"/>
      <c r="Q145" s="530"/>
      <c r="R145" s="556"/>
      <c r="S145" s="530"/>
      <c r="T145" s="557"/>
      <c r="U145" s="529"/>
      <c r="V145" s="530"/>
      <c r="W145" s="557"/>
      <c r="X145" s="529"/>
      <c r="Y145" s="530"/>
      <c r="Z145" s="558"/>
      <c r="AA145" s="530"/>
      <c r="AB145" s="557"/>
      <c r="AC145" s="529"/>
      <c r="AD145" s="530"/>
      <c r="AE145" s="557"/>
      <c r="AF145" s="529"/>
      <c r="AG145" s="530"/>
      <c r="AH145" s="557"/>
      <c r="AI145" s="530"/>
      <c r="AJ145" s="557"/>
      <c r="AK145" s="530"/>
      <c r="AL145" s="557"/>
      <c r="AM145" s="530"/>
      <c r="AN145" s="557"/>
      <c r="AO145" s="529"/>
      <c r="AP145" s="530"/>
      <c r="AQ145" s="557"/>
      <c r="AR145" s="530"/>
      <c r="AS145" s="557"/>
      <c r="AT145" s="530"/>
      <c r="AU145" s="557"/>
      <c r="AV145" s="530"/>
      <c r="AW145" s="557"/>
      <c r="AX145" s="529"/>
      <c r="AY145" s="530"/>
      <c r="AZ145" s="557"/>
      <c r="BA145" s="530"/>
      <c r="BB145" s="557"/>
      <c r="BC145" s="530"/>
      <c r="BD145" s="557"/>
      <c r="BE145" s="530"/>
      <c r="BF145" s="557"/>
      <c r="BG145" s="530"/>
      <c r="BH145" s="557"/>
      <c r="BI145" s="530"/>
      <c r="BJ145" s="557"/>
      <c r="BK145" s="529"/>
      <c r="BL145" s="530"/>
      <c r="BM145" s="557"/>
      <c r="BN145" s="530"/>
      <c r="BO145" s="548"/>
      <c r="BP145" s="527"/>
      <c r="BQ145" s="527"/>
      <c r="BR145" s="526"/>
      <c r="BS145" s="96"/>
    </row>
    <row r="146" spans="1:71" ht="13.5" customHeight="1" x14ac:dyDescent="0.25">
      <c r="A146" s="30"/>
      <c r="B146" s="563"/>
      <c r="C146" s="514"/>
      <c r="D146" s="564"/>
      <c r="E146" s="516"/>
      <c r="F146" s="514"/>
      <c r="G146" s="564"/>
      <c r="H146" s="514"/>
      <c r="I146" s="513"/>
      <c r="J146" s="514"/>
      <c r="K146" s="565"/>
      <c r="L146" s="514"/>
      <c r="M146" s="513"/>
      <c r="N146" s="514"/>
      <c r="O146" s="566"/>
      <c r="P146" s="516"/>
      <c r="Q146" s="514"/>
      <c r="R146" s="515"/>
      <c r="S146" s="514"/>
      <c r="T146" s="513"/>
      <c r="U146" s="516"/>
      <c r="V146" s="514"/>
      <c r="W146" s="513"/>
      <c r="X146" s="516"/>
      <c r="Y146" s="514"/>
      <c r="Z146" s="517"/>
      <c r="AA146" s="514"/>
      <c r="AB146" s="513"/>
      <c r="AC146" s="516"/>
      <c r="AD146" s="514"/>
      <c r="AE146" s="513"/>
      <c r="AF146" s="516"/>
      <c r="AG146" s="514"/>
      <c r="AH146" s="513"/>
      <c r="AI146" s="514"/>
      <c r="AJ146" s="513"/>
      <c r="AK146" s="514"/>
      <c r="AL146" s="513"/>
      <c r="AM146" s="514"/>
      <c r="AN146" s="513"/>
      <c r="AO146" s="516"/>
      <c r="AP146" s="514"/>
      <c r="AQ146" s="513"/>
      <c r="AR146" s="514"/>
      <c r="AS146" s="513"/>
      <c r="AT146" s="514"/>
      <c r="AU146" s="513"/>
      <c r="AV146" s="514"/>
      <c r="AW146" s="513"/>
      <c r="AX146" s="516"/>
      <c r="AY146" s="514"/>
      <c r="AZ146" s="513"/>
      <c r="BA146" s="514"/>
      <c r="BB146" s="513"/>
      <c r="BC146" s="514"/>
      <c r="BD146" s="513"/>
      <c r="BE146" s="514"/>
      <c r="BF146" s="513"/>
      <c r="BG146" s="514"/>
      <c r="BH146" s="513"/>
      <c r="BI146" s="514"/>
      <c r="BJ146" s="513"/>
      <c r="BK146" s="516"/>
      <c r="BL146" s="514"/>
      <c r="BM146" s="513"/>
      <c r="BN146" s="514"/>
      <c r="BO146" s="567"/>
      <c r="BP146" s="535"/>
      <c r="BQ146" s="535"/>
      <c r="BR146" s="536"/>
      <c r="BS146" s="96"/>
    </row>
    <row r="147" spans="1:71" ht="13.5" customHeight="1" x14ac:dyDescent="0.25">
      <c r="A147" s="30"/>
      <c r="B147" s="550"/>
      <c r="C147" s="526"/>
      <c r="D147" s="551"/>
      <c r="E147" s="527"/>
      <c r="F147" s="526"/>
      <c r="G147" s="551"/>
      <c r="H147" s="526"/>
      <c r="I147" s="541"/>
      <c r="J147" s="526"/>
      <c r="K147" s="552"/>
      <c r="L147" s="526"/>
      <c r="M147" s="541"/>
      <c r="N147" s="526"/>
      <c r="O147" s="553"/>
      <c r="P147" s="527"/>
      <c r="Q147" s="526"/>
      <c r="R147" s="549"/>
      <c r="S147" s="526"/>
      <c r="T147" s="541"/>
      <c r="U147" s="527"/>
      <c r="V147" s="526"/>
      <c r="W147" s="541"/>
      <c r="X147" s="527"/>
      <c r="Y147" s="526"/>
      <c r="Z147" s="542"/>
      <c r="AA147" s="526"/>
      <c r="AB147" s="541"/>
      <c r="AC147" s="527"/>
      <c r="AD147" s="526"/>
      <c r="AE147" s="541"/>
      <c r="AF147" s="527"/>
      <c r="AG147" s="526"/>
      <c r="AH147" s="541"/>
      <c r="AI147" s="526"/>
      <c r="AJ147" s="541"/>
      <c r="AK147" s="526"/>
      <c r="AL147" s="541"/>
      <c r="AM147" s="526"/>
      <c r="AN147" s="541"/>
      <c r="AO147" s="527"/>
      <c r="AP147" s="526"/>
      <c r="AQ147" s="541"/>
      <c r="AR147" s="526"/>
      <c r="AS147" s="541"/>
      <c r="AT147" s="526"/>
      <c r="AU147" s="541"/>
      <c r="AV147" s="526"/>
      <c r="AW147" s="541"/>
      <c r="AX147" s="527"/>
      <c r="AY147" s="526"/>
      <c r="AZ147" s="541"/>
      <c r="BA147" s="526"/>
      <c r="BB147" s="541"/>
      <c r="BC147" s="526"/>
      <c r="BD147" s="541"/>
      <c r="BE147" s="526"/>
      <c r="BF147" s="541"/>
      <c r="BG147" s="526"/>
      <c r="BH147" s="541"/>
      <c r="BI147" s="526"/>
      <c r="BJ147" s="541"/>
      <c r="BK147" s="527"/>
      <c r="BL147" s="526"/>
      <c r="BM147" s="541"/>
      <c r="BN147" s="526"/>
      <c r="BO147" s="548"/>
      <c r="BP147" s="527"/>
      <c r="BQ147" s="527"/>
      <c r="BR147" s="526"/>
      <c r="BS147" s="96"/>
    </row>
    <row r="148" spans="1:71" ht="13.5" customHeight="1" x14ac:dyDescent="0.25">
      <c r="A148" s="30"/>
      <c r="B148" s="543"/>
      <c r="C148" s="526"/>
      <c r="D148" s="544"/>
      <c r="E148" s="527"/>
      <c r="F148" s="526"/>
      <c r="G148" s="544"/>
      <c r="H148" s="526"/>
      <c r="I148" s="525"/>
      <c r="J148" s="526"/>
      <c r="K148" s="545"/>
      <c r="L148" s="526"/>
      <c r="M148" s="525"/>
      <c r="N148" s="526"/>
      <c r="O148" s="546"/>
      <c r="P148" s="527"/>
      <c r="Q148" s="526"/>
      <c r="R148" s="554"/>
      <c r="S148" s="526"/>
      <c r="T148" s="525"/>
      <c r="U148" s="527"/>
      <c r="V148" s="526"/>
      <c r="W148" s="525"/>
      <c r="X148" s="527"/>
      <c r="Y148" s="526"/>
      <c r="Z148" s="555"/>
      <c r="AA148" s="526"/>
      <c r="AB148" s="525"/>
      <c r="AC148" s="527"/>
      <c r="AD148" s="526"/>
      <c r="AE148" s="525"/>
      <c r="AF148" s="527"/>
      <c r="AG148" s="526"/>
      <c r="AH148" s="525"/>
      <c r="AI148" s="526"/>
      <c r="AJ148" s="525"/>
      <c r="AK148" s="526"/>
      <c r="AL148" s="525"/>
      <c r="AM148" s="526"/>
      <c r="AN148" s="525"/>
      <c r="AO148" s="527"/>
      <c r="AP148" s="526"/>
      <c r="AQ148" s="525"/>
      <c r="AR148" s="526"/>
      <c r="AS148" s="525"/>
      <c r="AT148" s="526"/>
      <c r="AU148" s="525"/>
      <c r="AV148" s="526"/>
      <c r="AW148" s="525"/>
      <c r="AX148" s="527"/>
      <c r="AY148" s="526"/>
      <c r="AZ148" s="525"/>
      <c r="BA148" s="526"/>
      <c r="BB148" s="525"/>
      <c r="BC148" s="526"/>
      <c r="BD148" s="525"/>
      <c r="BE148" s="526"/>
      <c r="BF148" s="525"/>
      <c r="BG148" s="526"/>
      <c r="BH148" s="525"/>
      <c r="BI148" s="526"/>
      <c r="BJ148" s="525"/>
      <c r="BK148" s="527"/>
      <c r="BL148" s="526"/>
      <c r="BM148" s="525"/>
      <c r="BN148" s="526"/>
      <c r="BO148" s="547"/>
      <c r="BP148" s="503"/>
      <c r="BQ148" s="503"/>
      <c r="BR148" s="524"/>
      <c r="BS148" s="96"/>
    </row>
    <row r="149" spans="1:71" ht="13.5" customHeight="1" x14ac:dyDescent="0.25">
      <c r="A149" s="30"/>
      <c r="B149" s="550"/>
      <c r="C149" s="526"/>
      <c r="D149" s="551"/>
      <c r="E149" s="527"/>
      <c r="F149" s="526"/>
      <c r="G149" s="551"/>
      <c r="H149" s="526"/>
      <c r="I149" s="541"/>
      <c r="J149" s="526"/>
      <c r="K149" s="552"/>
      <c r="L149" s="526"/>
      <c r="M149" s="541"/>
      <c r="N149" s="526"/>
      <c r="O149" s="553"/>
      <c r="P149" s="527"/>
      <c r="Q149" s="526"/>
      <c r="R149" s="549"/>
      <c r="S149" s="526"/>
      <c r="T149" s="541"/>
      <c r="U149" s="527"/>
      <c r="V149" s="526"/>
      <c r="W149" s="541"/>
      <c r="X149" s="527"/>
      <c r="Y149" s="526"/>
      <c r="Z149" s="542"/>
      <c r="AA149" s="526"/>
      <c r="AB149" s="541"/>
      <c r="AC149" s="527"/>
      <c r="AD149" s="526"/>
      <c r="AE149" s="541"/>
      <c r="AF149" s="527"/>
      <c r="AG149" s="526"/>
      <c r="AH149" s="541"/>
      <c r="AI149" s="526"/>
      <c r="AJ149" s="541"/>
      <c r="AK149" s="526"/>
      <c r="AL149" s="541"/>
      <c r="AM149" s="526"/>
      <c r="AN149" s="541"/>
      <c r="AO149" s="527"/>
      <c r="AP149" s="526"/>
      <c r="AQ149" s="541"/>
      <c r="AR149" s="526"/>
      <c r="AS149" s="541"/>
      <c r="AT149" s="526"/>
      <c r="AU149" s="541"/>
      <c r="AV149" s="526"/>
      <c r="AW149" s="541"/>
      <c r="AX149" s="527"/>
      <c r="AY149" s="526"/>
      <c r="AZ149" s="541"/>
      <c r="BA149" s="526"/>
      <c r="BB149" s="541"/>
      <c r="BC149" s="526"/>
      <c r="BD149" s="541"/>
      <c r="BE149" s="526"/>
      <c r="BF149" s="541"/>
      <c r="BG149" s="526"/>
      <c r="BH149" s="541"/>
      <c r="BI149" s="526"/>
      <c r="BJ149" s="541"/>
      <c r="BK149" s="527"/>
      <c r="BL149" s="526"/>
      <c r="BM149" s="541"/>
      <c r="BN149" s="526"/>
      <c r="BO149" s="548"/>
      <c r="BP149" s="527"/>
      <c r="BQ149" s="527"/>
      <c r="BR149" s="526"/>
      <c r="BS149" s="96"/>
    </row>
    <row r="150" spans="1:71" ht="13.5" customHeight="1" x14ac:dyDescent="0.25">
      <c r="A150" s="30"/>
      <c r="B150" s="543"/>
      <c r="C150" s="526"/>
      <c r="D150" s="544"/>
      <c r="E150" s="527"/>
      <c r="F150" s="526"/>
      <c r="G150" s="544"/>
      <c r="H150" s="526"/>
      <c r="I150" s="525"/>
      <c r="J150" s="526"/>
      <c r="K150" s="545"/>
      <c r="L150" s="526"/>
      <c r="M150" s="525"/>
      <c r="N150" s="526"/>
      <c r="O150" s="546"/>
      <c r="P150" s="527"/>
      <c r="Q150" s="526"/>
      <c r="R150" s="554"/>
      <c r="S150" s="526"/>
      <c r="T150" s="525"/>
      <c r="U150" s="527"/>
      <c r="V150" s="526"/>
      <c r="W150" s="525"/>
      <c r="X150" s="527"/>
      <c r="Y150" s="526"/>
      <c r="Z150" s="555"/>
      <c r="AA150" s="526"/>
      <c r="AB150" s="525"/>
      <c r="AC150" s="527"/>
      <c r="AD150" s="526"/>
      <c r="AE150" s="525"/>
      <c r="AF150" s="527"/>
      <c r="AG150" s="526"/>
      <c r="AH150" s="525"/>
      <c r="AI150" s="526"/>
      <c r="AJ150" s="525"/>
      <c r="AK150" s="526"/>
      <c r="AL150" s="525"/>
      <c r="AM150" s="526"/>
      <c r="AN150" s="525"/>
      <c r="AO150" s="527"/>
      <c r="AP150" s="526"/>
      <c r="AQ150" s="525"/>
      <c r="AR150" s="526"/>
      <c r="AS150" s="525"/>
      <c r="AT150" s="526"/>
      <c r="AU150" s="525"/>
      <c r="AV150" s="526"/>
      <c r="AW150" s="525"/>
      <c r="AX150" s="527"/>
      <c r="AY150" s="526"/>
      <c r="AZ150" s="525"/>
      <c r="BA150" s="526"/>
      <c r="BB150" s="525"/>
      <c r="BC150" s="526"/>
      <c r="BD150" s="525"/>
      <c r="BE150" s="526"/>
      <c r="BF150" s="525"/>
      <c r="BG150" s="526"/>
      <c r="BH150" s="525"/>
      <c r="BI150" s="526"/>
      <c r="BJ150" s="525"/>
      <c r="BK150" s="527"/>
      <c r="BL150" s="526"/>
      <c r="BM150" s="525"/>
      <c r="BN150" s="526"/>
      <c r="BO150" s="547"/>
      <c r="BP150" s="503"/>
      <c r="BQ150" s="503"/>
      <c r="BR150" s="524"/>
      <c r="BS150" s="96"/>
    </row>
    <row r="151" spans="1:71" ht="13.5" customHeight="1" x14ac:dyDescent="0.25">
      <c r="A151" s="30"/>
      <c r="B151" s="559"/>
      <c r="C151" s="530"/>
      <c r="D151" s="560"/>
      <c r="E151" s="529"/>
      <c r="F151" s="530"/>
      <c r="G151" s="560"/>
      <c r="H151" s="530"/>
      <c r="I151" s="557"/>
      <c r="J151" s="530"/>
      <c r="K151" s="561"/>
      <c r="L151" s="530"/>
      <c r="M151" s="557"/>
      <c r="N151" s="530"/>
      <c r="O151" s="562"/>
      <c r="P151" s="529"/>
      <c r="Q151" s="530"/>
      <c r="R151" s="556"/>
      <c r="S151" s="530"/>
      <c r="T151" s="557"/>
      <c r="U151" s="529"/>
      <c r="V151" s="530"/>
      <c r="W151" s="557"/>
      <c r="X151" s="529"/>
      <c r="Y151" s="530"/>
      <c r="Z151" s="558"/>
      <c r="AA151" s="530"/>
      <c r="AB151" s="557"/>
      <c r="AC151" s="529"/>
      <c r="AD151" s="530"/>
      <c r="AE151" s="557"/>
      <c r="AF151" s="529"/>
      <c r="AG151" s="530"/>
      <c r="AH151" s="557"/>
      <c r="AI151" s="530"/>
      <c r="AJ151" s="557"/>
      <c r="AK151" s="530"/>
      <c r="AL151" s="557"/>
      <c r="AM151" s="530"/>
      <c r="AN151" s="557"/>
      <c r="AO151" s="529"/>
      <c r="AP151" s="530"/>
      <c r="AQ151" s="557"/>
      <c r="AR151" s="530"/>
      <c r="AS151" s="557"/>
      <c r="AT151" s="530"/>
      <c r="AU151" s="557"/>
      <c r="AV151" s="530"/>
      <c r="AW151" s="557"/>
      <c r="AX151" s="529"/>
      <c r="AY151" s="530"/>
      <c r="AZ151" s="557"/>
      <c r="BA151" s="530"/>
      <c r="BB151" s="557"/>
      <c r="BC151" s="530"/>
      <c r="BD151" s="557"/>
      <c r="BE151" s="530"/>
      <c r="BF151" s="557"/>
      <c r="BG151" s="530"/>
      <c r="BH151" s="557"/>
      <c r="BI151" s="530"/>
      <c r="BJ151" s="557"/>
      <c r="BK151" s="529"/>
      <c r="BL151" s="530"/>
      <c r="BM151" s="557"/>
      <c r="BN151" s="530"/>
      <c r="BO151" s="548"/>
      <c r="BP151" s="527"/>
      <c r="BQ151" s="527"/>
      <c r="BR151" s="526"/>
      <c r="BS151" s="96"/>
    </row>
    <row r="152" spans="1:71" ht="13.5" customHeight="1" x14ac:dyDescent="0.25">
      <c r="A152" s="30"/>
      <c r="B152" s="563"/>
      <c r="C152" s="514"/>
      <c r="D152" s="564"/>
      <c r="E152" s="516"/>
      <c r="F152" s="514"/>
      <c r="G152" s="564"/>
      <c r="H152" s="514"/>
      <c r="I152" s="513"/>
      <c r="J152" s="514"/>
      <c r="K152" s="565"/>
      <c r="L152" s="514"/>
      <c r="M152" s="513"/>
      <c r="N152" s="514"/>
      <c r="O152" s="566"/>
      <c r="P152" s="516"/>
      <c r="Q152" s="514"/>
      <c r="R152" s="515"/>
      <c r="S152" s="514"/>
      <c r="T152" s="513"/>
      <c r="U152" s="516"/>
      <c r="V152" s="514"/>
      <c r="W152" s="513"/>
      <c r="X152" s="516"/>
      <c r="Y152" s="514"/>
      <c r="Z152" s="517"/>
      <c r="AA152" s="514"/>
      <c r="AB152" s="513"/>
      <c r="AC152" s="516"/>
      <c r="AD152" s="514"/>
      <c r="AE152" s="513"/>
      <c r="AF152" s="516"/>
      <c r="AG152" s="514"/>
      <c r="AH152" s="513"/>
      <c r="AI152" s="514"/>
      <c r="AJ152" s="513"/>
      <c r="AK152" s="514"/>
      <c r="AL152" s="513"/>
      <c r="AM152" s="514"/>
      <c r="AN152" s="513"/>
      <c r="AO152" s="516"/>
      <c r="AP152" s="514"/>
      <c r="AQ152" s="513"/>
      <c r="AR152" s="514"/>
      <c r="AS152" s="513"/>
      <c r="AT152" s="514"/>
      <c r="AU152" s="513"/>
      <c r="AV152" s="514"/>
      <c r="AW152" s="513"/>
      <c r="AX152" s="516"/>
      <c r="AY152" s="514"/>
      <c r="AZ152" s="513"/>
      <c r="BA152" s="514"/>
      <c r="BB152" s="513"/>
      <c r="BC152" s="514"/>
      <c r="BD152" s="513"/>
      <c r="BE152" s="514"/>
      <c r="BF152" s="513"/>
      <c r="BG152" s="514"/>
      <c r="BH152" s="513"/>
      <c r="BI152" s="514"/>
      <c r="BJ152" s="513"/>
      <c r="BK152" s="516"/>
      <c r="BL152" s="514"/>
      <c r="BM152" s="513"/>
      <c r="BN152" s="514"/>
      <c r="BO152" s="567"/>
      <c r="BP152" s="535"/>
      <c r="BQ152" s="535"/>
      <c r="BR152" s="536"/>
      <c r="BS152" s="96"/>
    </row>
    <row r="153" spans="1:71" ht="13.5" customHeight="1" x14ac:dyDescent="0.25">
      <c r="A153" s="30"/>
      <c r="B153" s="518" t="s">
        <v>214</v>
      </c>
      <c r="C153" s="519"/>
      <c r="D153" s="519"/>
      <c r="E153" s="519"/>
      <c r="F153" s="519"/>
      <c r="G153" s="519"/>
      <c r="H153" s="519"/>
      <c r="I153" s="520" t="str">
        <f>IF(SUM(I129:J152)=0,"",SUM(I129:J152))</f>
        <v/>
      </c>
      <c r="J153" s="521"/>
      <c r="K153" s="520" t="str">
        <f>IF(SUM(K129:L152)=0,"",SUM(K129:L152))</f>
        <v/>
      </c>
      <c r="L153" s="521"/>
      <c r="M153" s="520" t="str">
        <f>IF(SUM(M129:N152)=0,"",SUM(M129:N152))</f>
        <v/>
      </c>
      <c r="N153" s="521"/>
      <c r="O153" s="522" t="str">
        <f>IF(SUM(O129:P152)=0,"",SUM(O129:P152))</f>
        <v/>
      </c>
      <c r="P153" s="519"/>
      <c r="Q153" s="521"/>
      <c r="R153" s="520" t="str">
        <f>IF(SUM(R129:S152)=0,"",SUM(R129:S152))</f>
        <v/>
      </c>
      <c r="S153" s="521"/>
      <c r="T153" s="520" t="str">
        <f>IF(SUM(T129:V152)=0,"",SUM(T129:V152))</f>
        <v/>
      </c>
      <c r="U153" s="519"/>
      <c r="V153" s="521"/>
      <c r="W153" s="520" t="str">
        <f>IF(SUM(W129:Y152)=0,"",SUM(W129:Y152))</f>
        <v/>
      </c>
      <c r="X153" s="519"/>
      <c r="Y153" s="521"/>
      <c r="Z153" s="520" t="str">
        <f>IF(SUM(Z129:AA152)=0,"",SUM(Z129:AA152))</f>
        <v/>
      </c>
      <c r="AA153" s="521"/>
      <c r="AB153" s="520" t="str">
        <f>IF(SUM(AB129:AD152)=0,"",SUM(AB129:AD152))</f>
        <v/>
      </c>
      <c r="AC153" s="519"/>
      <c r="AD153" s="521"/>
      <c r="AE153" s="520" t="str">
        <f>IF(SUM(AE129:AG152)=0,"",SUM(AE129:AG152))</f>
        <v/>
      </c>
      <c r="AF153" s="519"/>
      <c r="AG153" s="521"/>
      <c r="AH153" s="520" t="str">
        <f>IF(SUM(AH129:AI152)=0,"",SUM(AH129:AI152))</f>
        <v/>
      </c>
      <c r="AI153" s="521"/>
      <c r="AJ153" s="520" t="str">
        <f>IF(SUM(AJ129:AK152)=0,"",SUM(AJ129:AK152))</f>
        <v/>
      </c>
      <c r="AK153" s="521"/>
      <c r="AL153" s="520" t="str">
        <f>IF(SUM(AL129:AM152)=0,"",SUM(AL129:AM152))</f>
        <v/>
      </c>
      <c r="AM153" s="521"/>
      <c r="AN153" s="520" t="str">
        <f>IF(SUM(AN129:AP152)=0,"",SUM(AN129:AP152))</f>
        <v/>
      </c>
      <c r="AO153" s="519"/>
      <c r="AP153" s="521"/>
      <c r="AQ153" s="520" t="str">
        <f>IF(SUM(AQ129:AR152)=0,"",SUM(AQ129:AR152))</f>
        <v/>
      </c>
      <c r="AR153" s="521"/>
      <c r="AS153" s="520" t="str">
        <f>IF(SUM(AS129:AT152)=0,"",SUM(AS129:AT152))</f>
        <v/>
      </c>
      <c r="AT153" s="521"/>
      <c r="AU153" s="520" t="str">
        <f>IF(SUM(AU129:AV152)=0,"",SUM(AU129:AV152))</f>
        <v/>
      </c>
      <c r="AV153" s="521"/>
      <c r="AW153" s="520" t="str">
        <f>IF(SUM(AW129:AX152)=0,"",SUM(AW129:AX152))</f>
        <v/>
      </c>
      <c r="AX153" s="519"/>
      <c r="AY153" s="521"/>
      <c r="AZ153" s="522" t="str">
        <f>IF(SUM(AZ129:BA152)=0,"",SUM(AZ129:BA152))</f>
        <v/>
      </c>
      <c r="BA153" s="521"/>
      <c r="BB153" s="520" t="str">
        <f>IF(SUM(BB129:BC152)=0,"",SUM(BB129:BC152))</f>
        <v/>
      </c>
      <c r="BC153" s="521"/>
      <c r="BD153" s="520" t="str">
        <f>IF(SUM(BD129:BE152)=0,"",SUM(BD129:BE152))</f>
        <v/>
      </c>
      <c r="BE153" s="521"/>
      <c r="BF153" s="520" t="str">
        <f>IF(SUM(BF129:BG152)=0,"",SUM(BF129:BG152))</f>
        <v/>
      </c>
      <c r="BG153" s="521"/>
      <c r="BH153" s="520" t="str">
        <f>IF(SUM(BH129:BI152)=0,"",SUM(BH129:BI152))</f>
        <v/>
      </c>
      <c r="BI153" s="521"/>
      <c r="BJ153" s="520" t="str">
        <f>IF(SUM(BJ129:BL152)=0,"",SUM(BJ129:BL152))</f>
        <v/>
      </c>
      <c r="BK153" s="519"/>
      <c r="BL153" s="521"/>
      <c r="BM153" s="520" t="str">
        <f>IF(SUM(BM129:BN152)=0,"",SUM(BM129:BN152))</f>
        <v/>
      </c>
      <c r="BN153" s="521"/>
      <c r="BO153" s="523"/>
      <c r="BP153" s="503"/>
      <c r="BQ153" s="503"/>
      <c r="BR153" s="524"/>
      <c r="BS153" s="96"/>
    </row>
    <row r="154" spans="1:71" ht="13.5" customHeight="1" x14ac:dyDescent="0.25">
      <c r="A154" s="30"/>
      <c r="B154" s="38"/>
      <c r="C154" s="17"/>
      <c r="D154" s="17"/>
      <c r="E154" s="17"/>
      <c r="F154" s="17"/>
      <c r="G154" s="17"/>
      <c r="H154" s="17"/>
      <c r="I154" s="53"/>
      <c r="J154" s="52"/>
      <c r="K154" s="53"/>
      <c r="L154" s="52"/>
      <c r="M154" s="53"/>
      <c r="N154" s="52"/>
      <c r="O154" s="52"/>
      <c r="P154" s="53"/>
      <c r="Q154" s="52"/>
      <c r="R154" s="52"/>
      <c r="S154" s="53"/>
      <c r="T154" s="52"/>
      <c r="U154" s="53"/>
      <c r="V154" s="52"/>
      <c r="W154" s="52"/>
      <c r="X154" s="52"/>
      <c r="Y154" s="53"/>
      <c r="Z154" s="52"/>
      <c r="AA154" s="52"/>
      <c r="AB154" s="53"/>
      <c r="AC154" s="52"/>
      <c r="AD154" s="53"/>
      <c r="AE154" s="52"/>
      <c r="AF154" s="52"/>
      <c r="AG154" s="53"/>
      <c r="AH154" s="52"/>
      <c r="AI154" s="52"/>
      <c r="AJ154" s="53"/>
      <c r="AK154" s="17"/>
      <c r="AL154" s="17"/>
      <c r="AM154" s="17"/>
      <c r="AN154" s="17"/>
      <c r="AO154" s="17"/>
      <c r="AP154" s="17"/>
      <c r="AQ154" s="17"/>
      <c r="AR154" s="17"/>
      <c r="AS154" s="17"/>
      <c r="AT154" s="17"/>
      <c r="AU154" s="17"/>
      <c r="AV154" s="17"/>
      <c r="AW154" s="17"/>
      <c r="AX154" s="17"/>
      <c r="AY154" s="17"/>
      <c r="AZ154" s="17"/>
      <c r="BA154" s="17"/>
      <c r="BB154" s="17"/>
      <c r="BC154" s="17"/>
      <c r="BD154" s="17"/>
      <c r="BE154" s="17"/>
      <c r="BF154" s="17"/>
      <c r="BG154" s="17"/>
      <c r="BH154" s="17"/>
      <c r="BI154" s="17"/>
      <c r="BJ154" s="17"/>
      <c r="BK154" s="30"/>
      <c r="BL154" s="30"/>
      <c r="BM154" s="30"/>
      <c r="BN154" s="30"/>
      <c r="BO154" s="30"/>
      <c r="BP154" s="30"/>
      <c r="BQ154" s="30"/>
      <c r="BR154" s="30"/>
      <c r="BS154" s="30"/>
    </row>
    <row r="155" spans="1:71" ht="13.5" customHeight="1" x14ac:dyDescent="0.25">
      <c r="B155" s="38"/>
      <c r="C155" s="17"/>
      <c r="D155" s="17"/>
      <c r="E155" s="17"/>
      <c r="F155" s="17"/>
      <c r="G155" s="17"/>
      <c r="H155" s="17"/>
      <c r="I155" s="53"/>
      <c r="J155" s="52"/>
      <c r="K155" s="53"/>
      <c r="L155" s="52"/>
      <c r="M155" s="53"/>
      <c r="N155" s="52"/>
      <c r="O155" s="52"/>
      <c r="P155" s="53"/>
      <c r="Q155" s="52"/>
      <c r="R155" s="52"/>
      <c r="S155" s="53"/>
      <c r="T155" s="52"/>
      <c r="U155" s="53"/>
      <c r="V155" s="52"/>
      <c r="W155" s="52"/>
      <c r="X155" s="52"/>
      <c r="Y155" s="53"/>
      <c r="Z155" s="52"/>
      <c r="AA155" s="52"/>
      <c r="AB155" s="53"/>
      <c r="AC155" s="52"/>
      <c r="AD155" s="53"/>
      <c r="AE155" s="52"/>
      <c r="AF155" s="52"/>
      <c r="AG155" s="53"/>
      <c r="AH155" s="52"/>
      <c r="AI155" s="52"/>
      <c r="AJ155" s="53"/>
      <c r="AK155" s="17"/>
      <c r="AL155" s="17"/>
      <c r="AM155" s="17"/>
      <c r="AN155" s="17"/>
      <c r="AO155" s="17"/>
      <c r="AP155" s="17"/>
      <c r="AQ155" s="17"/>
      <c r="AR155" s="17"/>
      <c r="AS155" s="17"/>
      <c r="AT155" s="17"/>
      <c r="AU155" s="17"/>
      <c r="AV155" s="17"/>
      <c r="AW155" s="17"/>
      <c r="AX155" s="17"/>
      <c r="AY155" s="17"/>
      <c r="AZ155" s="17"/>
      <c r="BA155" s="17"/>
      <c r="BB155" s="17"/>
      <c r="BC155" s="17"/>
      <c r="BD155" s="17"/>
      <c r="BE155" s="17"/>
      <c r="BF155" s="17"/>
      <c r="BG155" s="17"/>
      <c r="BH155" s="17"/>
      <c r="BI155" s="17"/>
      <c r="BJ155" s="17"/>
      <c r="BK155" s="30"/>
      <c r="BL155" s="30"/>
      <c r="BM155" s="30"/>
      <c r="BN155" s="30"/>
      <c r="BO155" s="30"/>
      <c r="BP155" s="30"/>
      <c r="BQ155" s="30"/>
      <c r="BR155" s="30"/>
      <c r="BS155" s="30"/>
    </row>
    <row r="156" spans="1:71" ht="13.5" customHeight="1" x14ac:dyDescent="0.25">
      <c r="B156" s="38"/>
      <c r="C156" s="17"/>
      <c r="D156" s="17"/>
      <c r="E156" s="17"/>
      <c r="F156" s="17"/>
      <c r="G156" s="17"/>
      <c r="H156" s="17"/>
      <c r="I156" s="53"/>
      <c r="J156" s="52"/>
      <c r="K156" s="53"/>
      <c r="L156" s="52"/>
      <c r="M156" s="53"/>
      <c r="N156" s="52"/>
      <c r="O156" s="52"/>
      <c r="P156" s="53"/>
      <c r="Q156" s="52"/>
      <c r="R156" s="52"/>
      <c r="S156" s="53"/>
      <c r="T156" s="52"/>
      <c r="U156" s="53"/>
      <c r="V156" s="52"/>
      <c r="W156" s="52"/>
      <c r="X156" s="52"/>
      <c r="Y156" s="53"/>
      <c r="Z156" s="52"/>
      <c r="AA156" s="52"/>
      <c r="AB156" s="53"/>
      <c r="AC156" s="52"/>
      <c r="AD156" s="53"/>
      <c r="AE156" s="52"/>
      <c r="AF156" s="52"/>
      <c r="AG156" s="53"/>
      <c r="AH156" s="52"/>
      <c r="AI156" s="52"/>
      <c r="AJ156" s="53"/>
      <c r="AK156" s="17"/>
      <c r="AL156" s="17"/>
      <c r="AM156" s="17"/>
      <c r="AN156" s="17"/>
      <c r="AO156" s="17"/>
      <c r="AP156" s="17"/>
      <c r="AQ156" s="17"/>
      <c r="AR156" s="17"/>
      <c r="AS156" s="17"/>
      <c r="AT156" s="17"/>
      <c r="AU156" s="17"/>
      <c r="AV156" s="17"/>
      <c r="AW156" s="17"/>
      <c r="AX156" s="17"/>
      <c r="AY156" s="17"/>
      <c r="AZ156" s="17"/>
      <c r="BA156" s="17"/>
      <c r="BB156" s="17"/>
      <c r="BC156" s="17"/>
      <c r="BD156" s="17"/>
      <c r="BE156" s="17"/>
      <c r="BF156" s="17"/>
      <c r="BG156" s="17"/>
      <c r="BH156" s="17"/>
      <c r="BI156" s="17"/>
      <c r="BJ156" s="17"/>
      <c r="BK156" s="30"/>
      <c r="BL156" s="30"/>
      <c r="BM156" s="30"/>
      <c r="BN156" s="30"/>
      <c r="BO156" s="30"/>
      <c r="BP156" s="30"/>
      <c r="BQ156" s="30"/>
      <c r="BR156" s="30"/>
      <c r="BS156" s="30"/>
    </row>
    <row r="157" spans="1:71" ht="13.5" customHeight="1" x14ac:dyDescent="0.25">
      <c r="B157" s="38"/>
      <c r="C157" s="17"/>
      <c r="D157" s="17"/>
      <c r="E157" s="17"/>
      <c r="F157" s="17"/>
      <c r="G157" s="17"/>
      <c r="H157" s="17"/>
      <c r="I157" s="53"/>
      <c r="J157" s="52"/>
      <c r="K157" s="53"/>
      <c r="L157" s="52"/>
      <c r="M157" s="53"/>
      <c r="N157" s="52"/>
      <c r="O157" s="52"/>
      <c r="P157" s="53"/>
      <c r="Q157" s="52"/>
      <c r="R157" s="52"/>
      <c r="S157" s="53"/>
      <c r="T157" s="52"/>
      <c r="U157" s="53"/>
      <c r="V157" s="52"/>
      <c r="W157" s="52"/>
      <c r="X157" s="52"/>
      <c r="Y157" s="53"/>
      <c r="Z157" s="52"/>
      <c r="AA157" s="52"/>
      <c r="AB157" s="53"/>
      <c r="AC157" s="52"/>
      <c r="AD157" s="53"/>
      <c r="AE157" s="52"/>
      <c r="AF157" s="52"/>
      <c r="AG157" s="53"/>
      <c r="AH157" s="52"/>
      <c r="AI157" s="52"/>
      <c r="AJ157" s="53"/>
      <c r="AK157" s="17"/>
      <c r="AL157" s="17"/>
      <c r="AM157" s="17"/>
      <c r="AN157" s="17"/>
      <c r="AO157" s="17"/>
      <c r="AP157" s="17"/>
      <c r="AQ157" s="17"/>
      <c r="AR157" s="17"/>
      <c r="AS157" s="17"/>
      <c r="AT157" s="17"/>
      <c r="AU157" s="17"/>
      <c r="AV157" s="17"/>
      <c r="AW157" s="17"/>
      <c r="AX157" s="17"/>
      <c r="AY157" s="17"/>
      <c r="AZ157" s="17"/>
      <c r="BA157" s="17"/>
      <c r="BB157" s="17"/>
      <c r="BC157" s="17"/>
      <c r="BD157" s="17"/>
      <c r="BE157" s="17"/>
      <c r="BF157" s="17"/>
      <c r="BG157" s="17"/>
      <c r="BH157" s="17"/>
      <c r="BI157" s="17"/>
      <c r="BJ157" s="17"/>
      <c r="BK157" s="30"/>
      <c r="BL157" s="30"/>
      <c r="BM157" s="30"/>
      <c r="BN157" s="30"/>
      <c r="BO157" s="30"/>
      <c r="BP157" s="30"/>
      <c r="BQ157" s="30"/>
      <c r="BR157" s="30"/>
      <c r="BS157" s="30"/>
    </row>
    <row r="158" spans="1:71" ht="13.5" customHeight="1" x14ac:dyDescent="0.25">
      <c r="A158" s="30"/>
      <c r="B158" s="49" t="s">
        <v>140</v>
      </c>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9" t="s">
        <v>140</v>
      </c>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30"/>
    </row>
    <row r="159" spans="1:71" ht="13.5" customHeight="1" x14ac:dyDescent="0.25">
      <c r="A159" s="30"/>
      <c r="C159" s="45"/>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L159" s="30"/>
      <c r="AM159" s="30"/>
      <c r="AN159" s="30"/>
      <c r="AO159" s="30"/>
      <c r="AP159" s="30"/>
      <c r="AQ159" s="30"/>
      <c r="AR159" s="30"/>
      <c r="AS159" s="30"/>
      <c r="AT159" s="30"/>
      <c r="AU159" s="30"/>
      <c r="AV159" s="30"/>
      <c r="AW159" s="30"/>
      <c r="AX159" s="30"/>
      <c r="AY159" s="30"/>
      <c r="AZ159" s="30"/>
      <c r="BA159" s="30"/>
      <c r="BB159" s="30"/>
      <c r="BC159" s="30"/>
      <c r="BD159" s="30"/>
      <c r="BE159" s="30"/>
      <c r="BF159" s="30"/>
      <c r="BG159" s="30"/>
      <c r="BH159" s="30"/>
      <c r="BI159" s="30"/>
      <c r="BJ159" s="30"/>
      <c r="BK159" s="30"/>
      <c r="BL159" s="30"/>
      <c r="BM159" s="30"/>
      <c r="BN159" s="30"/>
      <c r="BO159" s="30"/>
      <c r="BP159" s="30"/>
      <c r="BQ159" s="30"/>
      <c r="BR159" s="30"/>
      <c r="BS159" s="30"/>
    </row>
    <row r="160" spans="1:71" ht="13.5" customHeight="1" x14ac:dyDescent="0.25">
      <c r="A160" s="30"/>
      <c r="B160" s="45"/>
      <c r="C160" s="17"/>
      <c r="D160" s="17"/>
      <c r="E160" s="17"/>
      <c r="F160" s="17"/>
      <c r="G160" s="17"/>
      <c r="H160" s="17"/>
      <c r="I160" s="17"/>
      <c r="J160" s="17"/>
      <c r="K160" s="17"/>
      <c r="L160" s="17"/>
      <c r="M160" s="17"/>
      <c r="N160" s="17"/>
      <c r="O160" s="17"/>
      <c r="P160" s="17"/>
      <c r="Q160" s="17"/>
      <c r="R160" s="54" t="s">
        <v>141</v>
      </c>
      <c r="S160" s="55"/>
      <c r="T160" s="55"/>
      <c r="U160" s="55"/>
      <c r="V160" s="55"/>
      <c r="W160" s="55"/>
      <c r="X160" s="55"/>
      <c r="Y160" s="55"/>
      <c r="Z160" s="55"/>
      <c r="AA160" s="55"/>
      <c r="AB160" s="55"/>
      <c r="AC160" s="55"/>
      <c r="AD160" s="56"/>
      <c r="AE160" s="56"/>
      <c r="AF160" s="56"/>
      <c r="AG160" s="56"/>
      <c r="AH160" s="56"/>
      <c r="AI160" s="56"/>
      <c r="AJ160" s="54" t="s">
        <v>142</v>
      </c>
      <c r="AK160" s="55"/>
      <c r="AL160" s="55"/>
      <c r="AM160" s="57"/>
      <c r="AN160" s="57"/>
      <c r="AO160" s="57"/>
      <c r="AP160" s="58"/>
      <c r="AQ160" s="58"/>
      <c r="AR160" s="58"/>
      <c r="AS160" s="58"/>
      <c r="AT160" s="58"/>
      <c r="AU160" s="58"/>
      <c r="AV160" s="58"/>
      <c r="AW160" s="58"/>
      <c r="AX160" s="58"/>
      <c r="AY160" s="58"/>
      <c r="AZ160" s="58"/>
      <c r="BA160" s="58"/>
      <c r="BB160" s="58"/>
      <c r="BC160" s="58"/>
      <c r="BD160" s="58"/>
      <c r="BE160" s="58"/>
      <c r="BF160" s="58"/>
      <c r="BG160" s="58"/>
      <c r="BH160" s="58"/>
      <c r="BI160" s="57"/>
      <c r="BJ160" s="57"/>
      <c r="BK160" s="57"/>
      <c r="BL160" s="58"/>
      <c r="BM160" s="58"/>
      <c r="BN160" s="58"/>
      <c r="BO160" s="58"/>
      <c r="BP160" s="58"/>
      <c r="BQ160" s="58"/>
      <c r="BR160" s="59"/>
      <c r="BS160" s="30"/>
    </row>
    <row r="161" spans="1:71" ht="13.5" customHeight="1" x14ac:dyDescent="0.25">
      <c r="A161" s="60"/>
      <c r="B161" s="61"/>
      <c r="C161" s="62"/>
      <c r="D161" s="61"/>
      <c r="E161" s="62"/>
      <c r="F161" s="62"/>
      <c r="G161" s="61"/>
      <c r="H161" s="62"/>
      <c r="I161" s="61"/>
      <c r="J161" s="63"/>
      <c r="K161" s="62"/>
      <c r="L161" s="63"/>
      <c r="M161" s="62"/>
      <c r="N161" s="63"/>
      <c r="O161" s="62" t="s">
        <v>143</v>
      </c>
      <c r="P161" s="62"/>
      <c r="Q161" s="63"/>
      <c r="R161" s="61"/>
      <c r="S161" s="63"/>
      <c r="T161" s="61"/>
      <c r="U161" s="62"/>
      <c r="V161" s="62"/>
      <c r="W161" s="528" t="s">
        <v>144</v>
      </c>
      <c r="X161" s="529"/>
      <c r="Y161" s="530"/>
      <c r="Z161" s="62"/>
      <c r="AA161" s="63"/>
      <c r="AB161" s="61"/>
      <c r="AC161" s="62"/>
      <c r="AD161" s="62"/>
      <c r="AE161" s="61"/>
      <c r="AF161" s="62"/>
      <c r="AG161" s="63"/>
      <c r="AH161" s="61"/>
      <c r="AI161" s="63"/>
      <c r="AJ161" s="61"/>
      <c r="AK161" s="63"/>
      <c r="AL161" s="61"/>
      <c r="AM161" s="62"/>
      <c r="AN161" s="66"/>
      <c r="AO161" s="62"/>
      <c r="AP161" s="63"/>
      <c r="AQ161" s="62"/>
      <c r="AR161" s="63"/>
      <c r="AS161" s="62"/>
      <c r="AT161" s="63"/>
      <c r="AU161" s="62"/>
      <c r="AV161" s="62"/>
      <c r="AW161" s="61"/>
      <c r="AX161" s="62"/>
      <c r="AY161" s="63"/>
      <c r="AZ161" s="62"/>
      <c r="BA161" s="63"/>
      <c r="BB161" s="62"/>
      <c r="BC161" s="63"/>
      <c r="BD161" s="62"/>
      <c r="BE161" s="63"/>
      <c r="BF161" s="62"/>
      <c r="BG161" s="63"/>
      <c r="BH161" s="62"/>
      <c r="BI161" s="62"/>
      <c r="BJ161" s="61"/>
      <c r="BK161" s="62"/>
      <c r="BL161" s="63"/>
      <c r="BM161" s="62"/>
      <c r="BN161" s="62"/>
      <c r="BO161" s="528" t="s">
        <v>145</v>
      </c>
      <c r="BP161" s="529"/>
      <c r="BQ161" s="529"/>
      <c r="BR161" s="530"/>
      <c r="BS161" s="60"/>
    </row>
    <row r="162" spans="1:71" ht="13.5" customHeight="1" x14ac:dyDescent="0.25">
      <c r="A162" s="60"/>
      <c r="B162" s="67"/>
      <c r="C162" s="68"/>
      <c r="D162" s="67"/>
      <c r="E162" s="68"/>
      <c r="F162" s="68"/>
      <c r="G162" s="67"/>
      <c r="H162" s="68"/>
      <c r="I162" s="67"/>
      <c r="J162" s="69"/>
      <c r="K162" s="68"/>
      <c r="L162" s="69"/>
      <c r="M162" s="538" t="s">
        <v>146</v>
      </c>
      <c r="N162" s="532"/>
      <c r="O162" s="68" t="s">
        <v>147</v>
      </c>
      <c r="P162" s="68"/>
      <c r="Q162" s="69"/>
      <c r="R162" s="71"/>
      <c r="S162" s="60"/>
      <c r="T162" s="67"/>
      <c r="U162" s="68"/>
      <c r="V162" s="68"/>
      <c r="W162" s="531"/>
      <c r="X162" s="505"/>
      <c r="Y162" s="532"/>
      <c r="Z162" s="68"/>
      <c r="AA162" s="69"/>
      <c r="AB162" s="67"/>
      <c r="AC162" s="68"/>
      <c r="AD162" s="68"/>
      <c r="AE162" s="67"/>
      <c r="AF162" s="68"/>
      <c r="AG162" s="69"/>
      <c r="AH162" s="67"/>
      <c r="AI162" s="69"/>
      <c r="AJ162" s="67"/>
      <c r="AK162" s="69"/>
      <c r="AL162" s="67"/>
      <c r="AM162" s="68"/>
      <c r="AN162" s="67" t="s">
        <v>148</v>
      </c>
      <c r="AO162" s="68"/>
      <c r="AP162" s="69"/>
      <c r="AQ162" s="68"/>
      <c r="AR162" s="69"/>
      <c r="AS162" s="67"/>
      <c r="AT162" s="69"/>
      <c r="AU162" s="67"/>
      <c r="AV162" s="69"/>
      <c r="AW162" s="60"/>
      <c r="AX162" s="68"/>
      <c r="AY162" s="69"/>
      <c r="AZ162" s="68"/>
      <c r="BA162" s="68"/>
      <c r="BB162" s="67"/>
      <c r="BC162" s="69"/>
      <c r="BD162" s="67"/>
      <c r="BE162" s="69"/>
      <c r="BF162" s="67"/>
      <c r="BG162" s="69"/>
      <c r="BH162" s="67"/>
      <c r="BI162" s="68"/>
      <c r="BJ162" s="67" t="s">
        <v>149</v>
      </c>
      <c r="BK162" s="68"/>
      <c r="BL162" s="69"/>
      <c r="BM162" s="68"/>
      <c r="BN162" s="68"/>
      <c r="BO162" s="531"/>
      <c r="BP162" s="505"/>
      <c r="BQ162" s="505"/>
      <c r="BR162" s="532"/>
      <c r="BS162" s="60"/>
    </row>
    <row r="163" spans="1:71" ht="13.5" customHeight="1" x14ac:dyDescent="0.25">
      <c r="A163" s="60"/>
      <c r="B163" s="67"/>
      <c r="C163" s="68"/>
      <c r="D163" s="67"/>
      <c r="E163" s="68"/>
      <c r="F163" s="68"/>
      <c r="G163" s="67"/>
      <c r="H163" s="68"/>
      <c r="I163" s="67" t="s">
        <v>51</v>
      </c>
      <c r="J163" s="69"/>
      <c r="K163" s="68"/>
      <c r="L163" s="69"/>
      <c r="M163" s="505"/>
      <c r="N163" s="532"/>
      <c r="O163" s="68" t="s">
        <v>150</v>
      </c>
      <c r="P163" s="68"/>
      <c r="Q163" s="69"/>
      <c r="R163" s="67" t="s">
        <v>151</v>
      </c>
      <c r="S163" s="69"/>
      <c r="T163" s="67"/>
      <c r="U163" s="68"/>
      <c r="V163" s="68"/>
      <c r="W163" s="531"/>
      <c r="X163" s="505"/>
      <c r="Y163" s="532"/>
      <c r="Z163" s="68" t="s">
        <v>152</v>
      </c>
      <c r="AA163" s="69"/>
      <c r="AB163" s="67" t="s">
        <v>153</v>
      </c>
      <c r="AC163" s="68"/>
      <c r="AD163" s="68"/>
      <c r="AE163" s="67" t="s">
        <v>154</v>
      </c>
      <c r="AF163" s="68"/>
      <c r="AG163" s="69"/>
      <c r="AH163" s="67" t="s">
        <v>155</v>
      </c>
      <c r="AI163" s="69"/>
      <c r="AJ163" s="67" t="s">
        <v>156</v>
      </c>
      <c r="AK163" s="69"/>
      <c r="AL163" s="67" t="s">
        <v>157</v>
      </c>
      <c r="AM163" s="68"/>
      <c r="AN163" s="67" t="s">
        <v>158</v>
      </c>
      <c r="AO163" s="68"/>
      <c r="AP163" s="69"/>
      <c r="AQ163" s="68"/>
      <c r="AR163" s="69"/>
      <c r="AS163" s="67" t="s">
        <v>159</v>
      </c>
      <c r="AT163" s="69"/>
      <c r="AU163" s="67" t="s">
        <v>160</v>
      </c>
      <c r="AV163" s="69"/>
      <c r="AW163" s="67" t="s">
        <v>161</v>
      </c>
      <c r="AX163" s="68"/>
      <c r="AY163" s="69"/>
      <c r="AZ163" s="68" t="s">
        <v>162</v>
      </c>
      <c r="BA163" s="68"/>
      <c r="BB163" s="67"/>
      <c r="BC163" s="69"/>
      <c r="BD163" s="67"/>
      <c r="BE163" s="69"/>
      <c r="BF163" s="67"/>
      <c r="BG163" s="69"/>
      <c r="BH163" s="67"/>
      <c r="BI163" s="68"/>
      <c r="BJ163" s="67" t="s">
        <v>163</v>
      </c>
      <c r="BK163" s="68"/>
      <c r="BL163" s="69"/>
      <c r="BM163" s="68"/>
      <c r="BN163" s="68"/>
      <c r="BO163" s="531"/>
      <c r="BP163" s="505"/>
      <c r="BQ163" s="505"/>
      <c r="BR163" s="532"/>
      <c r="BS163" s="60"/>
    </row>
    <row r="164" spans="1:71" ht="13.5" customHeight="1" x14ac:dyDescent="0.25">
      <c r="A164" s="60"/>
      <c r="B164" s="67"/>
      <c r="C164" s="68"/>
      <c r="D164" s="67"/>
      <c r="E164" s="68"/>
      <c r="F164" s="68"/>
      <c r="G164" s="67"/>
      <c r="H164" s="68"/>
      <c r="I164" s="67" t="s">
        <v>164</v>
      </c>
      <c r="J164" s="69"/>
      <c r="K164" s="68" t="s">
        <v>165</v>
      </c>
      <c r="L164" s="69"/>
      <c r="M164" s="505"/>
      <c r="N164" s="532"/>
      <c r="O164" s="68" t="s">
        <v>166</v>
      </c>
      <c r="P164" s="68"/>
      <c r="Q164" s="69"/>
      <c r="R164" s="539" t="s">
        <v>167</v>
      </c>
      <c r="S164" s="532"/>
      <c r="T164" s="67" t="s">
        <v>168</v>
      </c>
      <c r="U164" s="68"/>
      <c r="V164" s="68"/>
      <c r="W164" s="531"/>
      <c r="X164" s="505"/>
      <c r="Y164" s="532"/>
      <c r="Z164" s="68" t="s">
        <v>169</v>
      </c>
      <c r="AA164" s="69"/>
      <c r="AB164" s="67" t="s">
        <v>170</v>
      </c>
      <c r="AC164" s="68"/>
      <c r="AD164" s="60"/>
      <c r="AE164" s="71" t="s">
        <v>171</v>
      </c>
      <c r="AF164" s="68"/>
      <c r="AG164" s="69"/>
      <c r="AH164" s="67" t="s">
        <v>172</v>
      </c>
      <c r="AI164" s="69"/>
      <c r="AJ164" s="67" t="s">
        <v>173</v>
      </c>
      <c r="AK164" s="69"/>
      <c r="AL164" s="67" t="s">
        <v>174</v>
      </c>
      <c r="AM164" s="68"/>
      <c r="AN164" s="67" t="s">
        <v>175</v>
      </c>
      <c r="AO164" s="68"/>
      <c r="AP164" s="69"/>
      <c r="AQ164" s="68" t="s">
        <v>176</v>
      </c>
      <c r="AR164" s="69"/>
      <c r="AS164" s="67" t="s">
        <v>177</v>
      </c>
      <c r="AT164" s="69"/>
      <c r="AU164" s="67" t="s">
        <v>177</v>
      </c>
      <c r="AV164" s="69"/>
      <c r="AW164" s="67" t="s">
        <v>178</v>
      </c>
      <c r="AX164" s="68"/>
      <c r="AY164" s="69"/>
      <c r="AZ164" s="68" t="s">
        <v>179</v>
      </c>
      <c r="BA164" s="68"/>
      <c r="BB164" s="67" t="s">
        <v>180</v>
      </c>
      <c r="BC164" s="69"/>
      <c r="BD164" s="67" t="s">
        <v>181</v>
      </c>
      <c r="BE164" s="69"/>
      <c r="BF164" s="67" t="s">
        <v>182</v>
      </c>
      <c r="BG164" s="69"/>
      <c r="BH164" s="67" t="s">
        <v>183</v>
      </c>
      <c r="BI164" s="68"/>
      <c r="BJ164" s="67" t="s">
        <v>184</v>
      </c>
      <c r="BK164" s="68"/>
      <c r="BL164" s="69"/>
      <c r="BM164" s="68" t="s">
        <v>50</v>
      </c>
      <c r="BN164" s="68"/>
      <c r="BO164" s="531"/>
      <c r="BP164" s="505"/>
      <c r="BQ164" s="505"/>
      <c r="BR164" s="532"/>
      <c r="BS164" s="60"/>
    </row>
    <row r="165" spans="1:71" ht="13.5" customHeight="1" x14ac:dyDescent="0.25">
      <c r="A165" s="60"/>
      <c r="B165" s="67"/>
      <c r="C165" s="68"/>
      <c r="D165" s="67" t="s">
        <v>185</v>
      </c>
      <c r="E165" s="68"/>
      <c r="F165" s="68"/>
      <c r="G165" s="67" t="s">
        <v>186</v>
      </c>
      <c r="H165" s="68"/>
      <c r="I165" s="73" t="s">
        <v>187</v>
      </c>
      <c r="J165" s="74"/>
      <c r="K165" s="75" t="s">
        <v>188</v>
      </c>
      <c r="L165" s="74"/>
      <c r="M165" s="503"/>
      <c r="N165" s="524"/>
      <c r="O165" s="75" t="s">
        <v>189</v>
      </c>
      <c r="P165" s="75"/>
      <c r="Q165" s="74"/>
      <c r="R165" s="77" t="s">
        <v>190</v>
      </c>
      <c r="S165" s="74"/>
      <c r="T165" s="73" t="s">
        <v>191</v>
      </c>
      <c r="U165" s="75"/>
      <c r="V165" s="75"/>
      <c r="W165" s="73" t="s">
        <v>192</v>
      </c>
      <c r="X165" s="68"/>
      <c r="Y165" s="69"/>
      <c r="Z165" s="75" t="s">
        <v>193</v>
      </c>
      <c r="AA165" s="74"/>
      <c r="AB165" s="73" t="s">
        <v>194</v>
      </c>
      <c r="AC165" s="75"/>
      <c r="AD165" s="75"/>
      <c r="AE165" s="73" t="s">
        <v>195</v>
      </c>
      <c r="AF165" s="75"/>
      <c r="AG165" s="74"/>
      <c r="AH165" s="73" t="s">
        <v>196</v>
      </c>
      <c r="AI165" s="74"/>
      <c r="AJ165" s="73" t="s">
        <v>197</v>
      </c>
      <c r="AK165" s="74"/>
      <c r="AL165" s="73" t="s">
        <v>198</v>
      </c>
      <c r="AM165" s="75"/>
      <c r="AN165" s="73" t="s">
        <v>199</v>
      </c>
      <c r="AO165" s="75"/>
      <c r="AP165" s="74"/>
      <c r="AQ165" s="75" t="s">
        <v>200</v>
      </c>
      <c r="AR165" s="74"/>
      <c r="AS165" s="73" t="s">
        <v>201</v>
      </c>
      <c r="AT165" s="74"/>
      <c r="AU165" s="73" t="s">
        <v>202</v>
      </c>
      <c r="AV165" s="74"/>
      <c r="AW165" s="73" t="s">
        <v>203</v>
      </c>
      <c r="AX165" s="75"/>
      <c r="AY165" s="74"/>
      <c r="AZ165" s="75" t="s">
        <v>204</v>
      </c>
      <c r="BA165" s="75"/>
      <c r="BB165" s="73" t="s">
        <v>205</v>
      </c>
      <c r="BC165" s="74"/>
      <c r="BD165" s="73" t="s">
        <v>206</v>
      </c>
      <c r="BE165" s="74"/>
      <c r="BF165" s="73" t="s">
        <v>207</v>
      </c>
      <c r="BG165" s="74"/>
      <c r="BH165" s="73" t="s">
        <v>208</v>
      </c>
      <c r="BI165" s="75"/>
      <c r="BJ165" s="73" t="s">
        <v>209</v>
      </c>
      <c r="BK165" s="75"/>
      <c r="BL165" s="74"/>
      <c r="BM165" s="75" t="s">
        <v>210</v>
      </c>
      <c r="BN165" s="75"/>
      <c r="BO165" s="533"/>
      <c r="BP165" s="503"/>
      <c r="BQ165" s="503"/>
      <c r="BR165" s="524"/>
      <c r="BS165" s="60"/>
    </row>
    <row r="166" spans="1:71" ht="13.5" customHeight="1" x14ac:dyDescent="0.25">
      <c r="A166" s="60"/>
      <c r="B166" s="79" t="s">
        <v>211</v>
      </c>
      <c r="C166" s="80"/>
      <c r="D166" s="79" t="s">
        <v>212</v>
      </c>
      <c r="E166" s="81"/>
      <c r="F166" s="80"/>
      <c r="G166" s="79" t="s">
        <v>213</v>
      </c>
      <c r="H166" s="82"/>
      <c r="I166" s="83"/>
      <c r="J166" s="84">
        <v>1</v>
      </c>
      <c r="K166" s="83"/>
      <c r="L166" s="84">
        <v>2</v>
      </c>
      <c r="M166" s="83"/>
      <c r="N166" s="84">
        <v>3</v>
      </c>
      <c r="O166" s="85"/>
      <c r="P166" s="86"/>
      <c r="Q166" s="84">
        <v>4</v>
      </c>
      <c r="R166" s="83"/>
      <c r="S166" s="84">
        <v>5</v>
      </c>
      <c r="T166" s="534">
        <v>6</v>
      </c>
      <c r="U166" s="535"/>
      <c r="V166" s="536"/>
      <c r="W166" s="83"/>
      <c r="X166" s="88"/>
      <c r="Y166" s="89">
        <v>7</v>
      </c>
      <c r="Z166" s="83"/>
      <c r="AA166" s="84">
        <v>8</v>
      </c>
      <c r="AB166" s="534">
        <v>9</v>
      </c>
      <c r="AC166" s="535"/>
      <c r="AD166" s="536"/>
      <c r="AE166" s="534">
        <v>10</v>
      </c>
      <c r="AF166" s="535"/>
      <c r="AG166" s="536"/>
      <c r="AH166" s="540">
        <v>11</v>
      </c>
      <c r="AI166" s="536"/>
      <c r="AJ166" s="83"/>
      <c r="AK166" s="84">
        <v>12</v>
      </c>
      <c r="AL166" s="91"/>
      <c r="AM166" s="92">
        <v>13</v>
      </c>
      <c r="AN166" s="534">
        <v>14</v>
      </c>
      <c r="AO166" s="535"/>
      <c r="AP166" s="536"/>
      <c r="AQ166" s="91"/>
      <c r="AR166" s="92">
        <v>15</v>
      </c>
      <c r="AS166" s="91"/>
      <c r="AT166" s="92">
        <v>16</v>
      </c>
      <c r="AU166" s="91"/>
      <c r="AV166" s="92">
        <v>17</v>
      </c>
      <c r="AW166" s="91"/>
      <c r="AX166" s="93"/>
      <c r="AY166" s="92">
        <v>18</v>
      </c>
      <c r="AZ166" s="91"/>
      <c r="BA166" s="92">
        <v>19</v>
      </c>
      <c r="BB166" s="83"/>
      <c r="BC166" s="86">
        <v>20</v>
      </c>
      <c r="BD166" s="83"/>
      <c r="BE166" s="86">
        <v>21</v>
      </c>
      <c r="BF166" s="83"/>
      <c r="BG166" s="86">
        <v>22</v>
      </c>
      <c r="BH166" s="83"/>
      <c r="BI166" s="84">
        <v>23</v>
      </c>
      <c r="BJ166" s="534">
        <v>24</v>
      </c>
      <c r="BK166" s="535"/>
      <c r="BL166" s="536"/>
      <c r="BM166" s="83"/>
      <c r="BN166" s="86">
        <v>25</v>
      </c>
      <c r="BO166" s="537"/>
      <c r="BP166" s="535"/>
      <c r="BQ166" s="535"/>
      <c r="BR166" s="536"/>
      <c r="BS166" s="30"/>
    </row>
    <row r="167" spans="1:71" ht="13.5" customHeight="1" x14ac:dyDescent="0.25">
      <c r="A167" s="30"/>
      <c r="B167" s="550"/>
      <c r="C167" s="526"/>
      <c r="D167" s="551"/>
      <c r="E167" s="527"/>
      <c r="F167" s="526"/>
      <c r="G167" s="551"/>
      <c r="H167" s="526"/>
      <c r="I167" s="541"/>
      <c r="J167" s="526"/>
      <c r="K167" s="552"/>
      <c r="L167" s="526"/>
      <c r="M167" s="541"/>
      <c r="N167" s="526"/>
      <c r="O167" s="553"/>
      <c r="P167" s="527"/>
      <c r="Q167" s="526"/>
      <c r="R167" s="549"/>
      <c r="S167" s="526"/>
      <c r="T167" s="541"/>
      <c r="U167" s="527"/>
      <c r="V167" s="526"/>
      <c r="W167" s="541"/>
      <c r="X167" s="527"/>
      <c r="Y167" s="526"/>
      <c r="Z167" s="542"/>
      <c r="AA167" s="526"/>
      <c r="AB167" s="541"/>
      <c r="AC167" s="527"/>
      <c r="AD167" s="526"/>
      <c r="AE167" s="541"/>
      <c r="AF167" s="527"/>
      <c r="AG167" s="526"/>
      <c r="AH167" s="541"/>
      <c r="AI167" s="526"/>
      <c r="AJ167" s="541"/>
      <c r="AK167" s="526"/>
      <c r="AL167" s="541"/>
      <c r="AM167" s="526"/>
      <c r="AN167" s="541"/>
      <c r="AO167" s="527"/>
      <c r="AP167" s="526"/>
      <c r="AQ167" s="541"/>
      <c r="AR167" s="526"/>
      <c r="AS167" s="541"/>
      <c r="AT167" s="526"/>
      <c r="AU167" s="541"/>
      <c r="AV167" s="526"/>
      <c r="AW167" s="541"/>
      <c r="AX167" s="527"/>
      <c r="AY167" s="526"/>
      <c r="AZ167" s="541"/>
      <c r="BA167" s="526"/>
      <c r="BB167" s="541"/>
      <c r="BC167" s="526"/>
      <c r="BD167" s="541"/>
      <c r="BE167" s="526"/>
      <c r="BF167" s="541"/>
      <c r="BG167" s="526"/>
      <c r="BH167" s="541"/>
      <c r="BI167" s="526"/>
      <c r="BJ167" s="541"/>
      <c r="BK167" s="527"/>
      <c r="BL167" s="526"/>
      <c r="BM167" s="541"/>
      <c r="BN167" s="526"/>
      <c r="BO167" s="548"/>
      <c r="BP167" s="527"/>
      <c r="BQ167" s="527"/>
      <c r="BR167" s="526"/>
      <c r="BS167" s="96"/>
    </row>
    <row r="168" spans="1:71" ht="13.5" customHeight="1" x14ac:dyDescent="0.25">
      <c r="A168" s="30"/>
      <c r="B168" s="543"/>
      <c r="C168" s="526"/>
      <c r="D168" s="544"/>
      <c r="E168" s="527"/>
      <c r="F168" s="526"/>
      <c r="G168" s="544"/>
      <c r="H168" s="526"/>
      <c r="I168" s="525"/>
      <c r="J168" s="526"/>
      <c r="K168" s="545"/>
      <c r="L168" s="526"/>
      <c r="M168" s="525"/>
      <c r="N168" s="526"/>
      <c r="O168" s="546"/>
      <c r="P168" s="527"/>
      <c r="Q168" s="526"/>
      <c r="R168" s="554"/>
      <c r="S168" s="526"/>
      <c r="T168" s="525"/>
      <c r="U168" s="527"/>
      <c r="V168" s="526"/>
      <c r="W168" s="525"/>
      <c r="X168" s="527"/>
      <c r="Y168" s="526"/>
      <c r="Z168" s="555"/>
      <c r="AA168" s="526"/>
      <c r="AB168" s="525"/>
      <c r="AC168" s="527"/>
      <c r="AD168" s="526"/>
      <c r="AE168" s="525"/>
      <c r="AF168" s="527"/>
      <c r="AG168" s="526"/>
      <c r="AH168" s="525"/>
      <c r="AI168" s="526"/>
      <c r="AJ168" s="525"/>
      <c r="AK168" s="526"/>
      <c r="AL168" s="525"/>
      <c r="AM168" s="526"/>
      <c r="AN168" s="525"/>
      <c r="AO168" s="527"/>
      <c r="AP168" s="526"/>
      <c r="AQ168" s="525"/>
      <c r="AR168" s="526"/>
      <c r="AS168" s="525"/>
      <c r="AT168" s="526"/>
      <c r="AU168" s="525"/>
      <c r="AV168" s="526"/>
      <c r="AW168" s="525"/>
      <c r="AX168" s="527"/>
      <c r="AY168" s="526"/>
      <c r="AZ168" s="525"/>
      <c r="BA168" s="526"/>
      <c r="BB168" s="525"/>
      <c r="BC168" s="526"/>
      <c r="BD168" s="525"/>
      <c r="BE168" s="526"/>
      <c r="BF168" s="525"/>
      <c r="BG168" s="526"/>
      <c r="BH168" s="525"/>
      <c r="BI168" s="526"/>
      <c r="BJ168" s="525"/>
      <c r="BK168" s="527"/>
      <c r="BL168" s="526"/>
      <c r="BM168" s="525"/>
      <c r="BN168" s="526"/>
      <c r="BO168" s="547"/>
      <c r="BP168" s="503"/>
      <c r="BQ168" s="503"/>
      <c r="BR168" s="524"/>
      <c r="BS168" s="98"/>
    </row>
    <row r="169" spans="1:71" ht="13.5" customHeight="1" x14ac:dyDescent="0.25">
      <c r="A169" s="30"/>
      <c r="B169" s="550"/>
      <c r="C169" s="526"/>
      <c r="D169" s="551"/>
      <c r="E169" s="527"/>
      <c r="F169" s="526"/>
      <c r="G169" s="551"/>
      <c r="H169" s="526"/>
      <c r="I169" s="541"/>
      <c r="J169" s="526"/>
      <c r="K169" s="552"/>
      <c r="L169" s="526"/>
      <c r="M169" s="541"/>
      <c r="N169" s="526"/>
      <c r="O169" s="553"/>
      <c r="P169" s="527"/>
      <c r="Q169" s="526"/>
      <c r="R169" s="549"/>
      <c r="S169" s="526"/>
      <c r="T169" s="541"/>
      <c r="U169" s="527"/>
      <c r="V169" s="526"/>
      <c r="W169" s="541"/>
      <c r="X169" s="527"/>
      <c r="Y169" s="526"/>
      <c r="Z169" s="542"/>
      <c r="AA169" s="526"/>
      <c r="AB169" s="541"/>
      <c r="AC169" s="527"/>
      <c r="AD169" s="526"/>
      <c r="AE169" s="541"/>
      <c r="AF169" s="527"/>
      <c r="AG169" s="526"/>
      <c r="AH169" s="541"/>
      <c r="AI169" s="526"/>
      <c r="AJ169" s="541"/>
      <c r="AK169" s="526"/>
      <c r="AL169" s="541"/>
      <c r="AM169" s="526"/>
      <c r="AN169" s="541"/>
      <c r="AO169" s="527"/>
      <c r="AP169" s="526"/>
      <c r="AQ169" s="541"/>
      <c r="AR169" s="526"/>
      <c r="AS169" s="541"/>
      <c r="AT169" s="526"/>
      <c r="AU169" s="541"/>
      <c r="AV169" s="526"/>
      <c r="AW169" s="541"/>
      <c r="AX169" s="527"/>
      <c r="AY169" s="526"/>
      <c r="AZ169" s="541"/>
      <c r="BA169" s="526"/>
      <c r="BB169" s="541"/>
      <c r="BC169" s="526"/>
      <c r="BD169" s="541"/>
      <c r="BE169" s="526"/>
      <c r="BF169" s="541"/>
      <c r="BG169" s="526"/>
      <c r="BH169" s="541"/>
      <c r="BI169" s="526"/>
      <c r="BJ169" s="541"/>
      <c r="BK169" s="527"/>
      <c r="BL169" s="526"/>
      <c r="BM169" s="541"/>
      <c r="BN169" s="526"/>
      <c r="BO169" s="548"/>
      <c r="BP169" s="527"/>
      <c r="BQ169" s="527"/>
      <c r="BR169" s="526"/>
      <c r="BS169" s="96"/>
    </row>
    <row r="170" spans="1:71" ht="13.5" customHeight="1" x14ac:dyDescent="0.25">
      <c r="A170" s="30"/>
      <c r="B170" s="543"/>
      <c r="C170" s="526"/>
      <c r="D170" s="544"/>
      <c r="E170" s="527"/>
      <c r="F170" s="526"/>
      <c r="G170" s="544"/>
      <c r="H170" s="526"/>
      <c r="I170" s="525"/>
      <c r="J170" s="526"/>
      <c r="K170" s="545"/>
      <c r="L170" s="526"/>
      <c r="M170" s="525"/>
      <c r="N170" s="526"/>
      <c r="O170" s="546"/>
      <c r="P170" s="527"/>
      <c r="Q170" s="526"/>
      <c r="R170" s="554"/>
      <c r="S170" s="526"/>
      <c r="T170" s="525"/>
      <c r="U170" s="527"/>
      <c r="V170" s="526"/>
      <c r="W170" s="525"/>
      <c r="X170" s="527"/>
      <c r="Y170" s="526"/>
      <c r="Z170" s="555"/>
      <c r="AA170" s="526"/>
      <c r="AB170" s="525"/>
      <c r="AC170" s="527"/>
      <c r="AD170" s="526"/>
      <c r="AE170" s="525"/>
      <c r="AF170" s="527"/>
      <c r="AG170" s="526"/>
      <c r="AH170" s="525"/>
      <c r="AI170" s="526"/>
      <c r="AJ170" s="525"/>
      <c r="AK170" s="526"/>
      <c r="AL170" s="525"/>
      <c r="AM170" s="526"/>
      <c r="AN170" s="525"/>
      <c r="AO170" s="527"/>
      <c r="AP170" s="526"/>
      <c r="AQ170" s="525"/>
      <c r="AR170" s="526"/>
      <c r="AS170" s="525"/>
      <c r="AT170" s="526"/>
      <c r="AU170" s="525"/>
      <c r="AV170" s="526"/>
      <c r="AW170" s="525"/>
      <c r="AX170" s="527"/>
      <c r="AY170" s="526"/>
      <c r="AZ170" s="525"/>
      <c r="BA170" s="526"/>
      <c r="BB170" s="525"/>
      <c r="BC170" s="526"/>
      <c r="BD170" s="525"/>
      <c r="BE170" s="526"/>
      <c r="BF170" s="525"/>
      <c r="BG170" s="526"/>
      <c r="BH170" s="525"/>
      <c r="BI170" s="526"/>
      <c r="BJ170" s="525"/>
      <c r="BK170" s="527"/>
      <c r="BL170" s="526"/>
      <c r="BM170" s="525"/>
      <c r="BN170" s="526"/>
      <c r="BO170" s="547"/>
      <c r="BP170" s="503"/>
      <c r="BQ170" s="503"/>
      <c r="BR170" s="524"/>
      <c r="BS170" s="96"/>
    </row>
    <row r="171" spans="1:71" ht="13.5" customHeight="1" x14ac:dyDescent="0.25">
      <c r="A171" s="30"/>
      <c r="B171" s="559"/>
      <c r="C171" s="530"/>
      <c r="D171" s="560"/>
      <c r="E171" s="529"/>
      <c r="F171" s="530"/>
      <c r="G171" s="560"/>
      <c r="H171" s="530"/>
      <c r="I171" s="557"/>
      <c r="J171" s="530"/>
      <c r="K171" s="561"/>
      <c r="L171" s="530"/>
      <c r="M171" s="557"/>
      <c r="N171" s="530"/>
      <c r="O171" s="562"/>
      <c r="P171" s="529"/>
      <c r="Q171" s="530"/>
      <c r="R171" s="556"/>
      <c r="S171" s="530"/>
      <c r="T171" s="557"/>
      <c r="U171" s="529"/>
      <c r="V171" s="530"/>
      <c r="W171" s="557"/>
      <c r="X171" s="529"/>
      <c r="Y171" s="530"/>
      <c r="Z171" s="558"/>
      <c r="AA171" s="530"/>
      <c r="AB171" s="557"/>
      <c r="AC171" s="529"/>
      <c r="AD171" s="530"/>
      <c r="AE171" s="557"/>
      <c r="AF171" s="529"/>
      <c r="AG171" s="530"/>
      <c r="AH171" s="557"/>
      <c r="AI171" s="530"/>
      <c r="AJ171" s="557"/>
      <c r="AK171" s="530"/>
      <c r="AL171" s="557"/>
      <c r="AM171" s="530"/>
      <c r="AN171" s="557"/>
      <c r="AO171" s="529"/>
      <c r="AP171" s="530"/>
      <c r="AQ171" s="557"/>
      <c r="AR171" s="530"/>
      <c r="AS171" s="557"/>
      <c r="AT171" s="530"/>
      <c r="AU171" s="557"/>
      <c r="AV171" s="530"/>
      <c r="AW171" s="557"/>
      <c r="AX171" s="529"/>
      <c r="AY171" s="530"/>
      <c r="AZ171" s="557"/>
      <c r="BA171" s="530"/>
      <c r="BB171" s="557"/>
      <c r="BC171" s="530"/>
      <c r="BD171" s="557"/>
      <c r="BE171" s="530"/>
      <c r="BF171" s="557"/>
      <c r="BG171" s="530"/>
      <c r="BH171" s="557"/>
      <c r="BI171" s="530"/>
      <c r="BJ171" s="557"/>
      <c r="BK171" s="529"/>
      <c r="BL171" s="530"/>
      <c r="BM171" s="557"/>
      <c r="BN171" s="530"/>
      <c r="BO171" s="548"/>
      <c r="BP171" s="527"/>
      <c r="BQ171" s="527"/>
      <c r="BR171" s="526"/>
      <c r="BS171" s="96"/>
    </row>
    <row r="172" spans="1:71" ht="13.5" customHeight="1" x14ac:dyDescent="0.25">
      <c r="A172" s="30"/>
      <c r="B172" s="563"/>
      <c r="C172" s="514"/>
      <c r="D172" s="564"/>
      <c r="E172" s="516"/>
      <c r="F172" s="514"/>
      <c r="G172" s="564"/>
      <c r="H172" s="514"/>
      <c r="I172" s="513"/>
      <c r="J172" s="514"/>
      <c r="K172" s="565"/>
      <c r="L172" s="514"/>
      <c r="M172" s="513"/>
      <c r="N172" s="514"/>
      <c r="O172" s="566"/>
      <c r="P172" s="516"/>
      <c r="Q172" s="514"/>
      <c r="R172" s="515"/>
      <c r="S172" s="514"/>
      <c r="T172" s="513"/>
      <c r="U172" s="516"/>
      <c r="V172" s="514"/>
      <c r="W172" s="513"/>
      <c r="X172" s="516"/>
      <c r="Y172" s="514"/>
      <c r="Z172" s="517"/>
      <c r="AA172" s="514"/>
      <c r="AB172" s="513"/>
      <c r="AC172" s="516"/>
      <c r="AD172" s="514"/>
      <c r="AE172" s="513"/>
      <c r="AF172" s="516"/>
      <c r="AG172" s="514"/>
      <c r="AH172" s="513"/>
      <c r="AI172" s="514"/>
      <c r="AJ172" s="513"/>
      <c r="AK172" s="514"/>
      <c r="AL172" s="513"/>
      <c r="AM172" s="514"/>
      <c r="AN172" s="513"/>
      <c r="AO172" s="516"/>
      <c r="AP172" s="514"/>
      <c r="AQ172" s="513"/>
      <c r="AR172" s="514"/>
      <c r="AS172" s="513"/>
      <c r="AT172" s="514"/>
      <c r="AU172" s="513"/>
      <c r="AV172" s="514"/>
      <c r="AW172" s="513"/>
      <c r="AX172" s="516"/>
      <c r="AY172" s="514"/>
      <c r="AZ172" s="513"/>
      <c r="BA172" s="514"/>
      <c r="BB172" s="513"/>
      <c r="BC172" s="514"/>
      <c r="BD172" s="513"/>
      <c r="BE172" s="514"/>
      <c r="BF172" s="513"/>
      <c r="BG172" s="514"/>
      <c r="BH172" s="513"/>
      <c r="BI172" s="514"/>
      <c r="BJ172" s="513"/>
      <c r="BK172" s="516"/>
      <c r="BL172" s="514"/>
      <c r="BM172" s="513"/>
      <c r="BN172" s="514"/>
      <c r="BO172" s="567"/>
      <c r="BP172" s="535"/>
      <c r="BQ172" s="535"/>
      <c r="BR172" s="536"/>
      <c r="BS172" s="98"/>
    </row>
    <row r="173" spans="1:71" ht="13.5" customHeight="1" x14ac:dyDescent="0.25">
      <c r="A173" s="30"/>
      <c r="B173" s="550"/>
      <c r="C173" s="526"/>
      <c r="D173" s="551"/>
      <c r="E173" s="527"/>
      <c r="F173" s="526"/>
      <c r="G173" s="551"/>
      <c r="H173" s="526"/>
      <c r="I173" s="541"/>
      <c r="J173" s="526"/>
      <c r="K173" s="552"/>
      <c r="L173" s="526"/>
      <c r="M173" s="541"/>
      <c r="N173" s="526"/>
      <c r="O173" s="553"/>
      <c r="P173" s="527"/>
      <c r="Q173" s="526"/>
      <c r="R173" s="549"/>
      <c r="S173" s="526"/>
      <c r="T173" s="541"/>
      <c r="U173" s="527"/>
      <c r="V173" s="526"/>
      <c r="W173" s="541"/>
      <c r="X173" s="527"/>
      <c r="Y173" s="526"/>
      <c r="Z173" s="542"/>
      <c r="AA173" s="526"/>
      <c r="AB173" s="541"/>
      <c r="AC173" s="527"/>
      <c r="AD173" s="526"/>
      <c r="AE173" s="541"/>
      <c r="AF173" s="527"/>
      <c r="AG173" s="526"/>
      <c r="AH173" s="541"/>
      <c r="AI173" s="526"/>
      <c r="AJ173" s="541"/>
      <c r="AK173" s="526"/>
      <c r="AL173" s="541"/>
      <c r="AM173" s="526"/>
      <c r="AN173" s="541"/>
      <c r="AO173" s="527"/>
      <c r="AP173" s="526"/>
      <c r="AQ173" s="541"/>
      <c r="AR173" s="526"/>
      <c r="AS173" s="541"/>
      <c r="AT173" s="526"/>
      <c r="AU173" s="541"/>
      <c r="AV173" s="526"/>
      <c r="AW173" s="541"/>
      <c r="AX173" s="527"/>
      <c r="AY173" s="526"/>
      <c r="AZ173" s="541"/>
      <c r="BA173" s="526"/>
      <c r="BB173" s="541"/>
      <c r="BC173" s="526"/>
      <c r="BD173" s="541"/>
      <c r="BE173" s="526"/>
      <c r="BF173" s="541"/>
      <c r="BG173" s="526"/>
      <c r="BH173" s="541"/>
      <c r="BI173" s="526"/>
      <c r="BJ173" s="541"/>
      <c r="BK173" s="527"/>
      <c r="BL173" s="526"/>
      <c r="BM173" s="541"/>
      <c r="BN173" s="526"/>
      <c r="BO173" s="548"/>
      <c r="BP173" s="527"/>
      <c r="BQ173" s="527"/>
      <c r="BR173" s="526"/>
      <c r="BS173" s="96"/>
    </row>
    <row r="174" spans="1:71" ht="13.5" customHeight="1" x14ac:dyDescent="0.25">
      <c r="A174" s="30"/>
      <c r="B174" s="543"/>
      <c r="C174" s="526"/>
      <c r="D174" s="544"/>
      <c r="E174" s="527"/>
      <c r="F174" s="526"/>
      <c r="G174" s="544"/>
      <c r="H174" s="526"/>
      <c r="I174" s="525"/>
      <c r="J174" s="526"/>
      <c r="K174" s="545"/>
      <c r="L174" s="526"/>
      <c r="M174" s="525"/>
      <c r="N174" s="526"/>
      <c r="O174" s="546"/>
      <c r="P174" s="527"/>
      <c r="Q174" s="526"/>
      <c r="R174" s="554"/>
      <c r="S174" s="526"/>
      <c r="T174" s="525"/>
      <c r="U174" s="527"/>
      <c r="V174" s="526"/>
      <c r="W174" s="525"/>
      <c r="X174" s="527"/>
      <c r="Y174" s="526"/>
      <c r="Z174" s="555"/>
      <c r="AA174" s="526"/>
      <c r="AB174" s="525"/>
      <c r="AC174" s="527"/>
      <c r="AD174" s="526"/>
      <c r="AE174" s="525"/>
      <c r="AF174" s="527"/>
      <c r="AG174" s="526"/>
      <c r="AH174" s="525"/>
      <c r="AI174" s="526"/>
      <c r="AJ174" s="525"/>
      <c r="AK174" s="526"/>
      <c r="AL174" s="525"/>
      <c r="AM174" s="526"/>
      <c r="AN174" s="525"/>
      <c r="AO174" s="527"/>
      <c r="AP174" s="526"/>
      <c r="AQ174" s="525"/>
      <c r="AR174" s="526"/>
      <c r="AS174" s="525"/>
      <c r="AT174" s="526"/>
      <c r="AU174" s="525"/>
      <c r="AV174" s="526"/>
      <c r="AW174" s="525"/>
      <c r="AX174" s="527"/>
      <c r="AY174" s="526"/>
      <c r="AZ174" s="525"/>
      <c r="BA174" s="526"/>
      <c r="BB174" s="525"/>
      <c r="BC174" s="526"/>
      <c r="BD174" s="525"/>
      <c r="BE174" s="526"/>
      <c r="BF174" s="525"/>
      <c r="BG174" s="526"/>
      <c r="BH174" s="525"/>
      <c r="BI174" s="526"/>
      <c r="BJ174" s="525"/>
      <c r="BK174" s="527"/>
      <c r="BL174" s="526"/>
      <c r="BM174" s="525"/>
      <c r="BN174" s="526"/>
      <c r="BO174" s="547"/>
      <c r="BP174" s="503"/>
      <c r="BQ174" s="503"/>
      <c r="BR174" s="524"/>
      <c r="BS174" s="96"/>
    </row>
    <row r="175" spans="1:71" ht="13.5" customHeight="1" x14ac:dyDescent="0.25">
      <c r="A175" s="30"/>
      <c r="B175" s="550"/>
      <c r="C175" s="526"/>
      <c r="D175" s="551"/>
      <c r="E175" s="527"/>
      <c r="F175" s="526"/>
      <c r="G175" s="551"/>
      <c r="H175" s="526"/>
      <c r="I175" s="541"/>
      <c r="J175" s="526"/>
      <c r="K175" s="552"/>
      <c r="L175" s="526"/>
      <c r="M175" s="541"/>
      <c r="N175" s="526"/>
      <c r="O175" s="553"/>
      <c r="P175" s="527"/>
      <c r="Q175" s="526"/>
      <c r="R175" s="549"/>
      <c r="S175" s="526"/>
      <c r="T175" s="541"/>
      <c r="U175" s="527"/>
      <c r="V175" s="526"/>
      <c r="W175" s="541"/>
      <c r="X175" s="527"/>
      <c r="Y175" s="526"/>
      <c r="Z175" s="542"/>
      <c r="AA175" s="526"/>
      <c r="AB175" s="541"/>
      <c r="AC175" s="527"/>
      <c r="AD175" s="526"/>
      <c r="AE175" s="541"/>
      <c r="AF175" s="527"/>
      <c r="AG175" s="526"/>
      <c r="AH175" s="541"/>
      <c r="AI175" s="526"/>
      <c r="AJ175" s="541"/>
      <c r="AK175" s="526"/>
      <c r="AL175" s="541"/>
      <c r="AM175" s="526"/>
      <c r="AN175" s="541"/>
      <c r="AO175" s="527"/>
      <c r="AP175" s="526"/>
      <c r="AQ175" s="541"/>
      <c r="AR175" s="526"/>
      <c r="AS175" s="541"/>
      <c r="AT175" s="526"/>
      <c r="AU175" s="541"/>
      <c r="AV175" s="526"/>
      <c r="AW175" s="541"/>
      <c r="AX175" s="527"/>
      <c r="AY175" s="526"/>
      <c r="AZ175" s="541"/>
      <c r="BA175" s="526"/>
      <c r="BB175" s="541"/>
      <c r="BC175" s="526"/>
      <c r="BD175" s="541"/>
      <c r="BE175" s="526"/>
      <c r="BF175" s="541"/>
      <c r="BG175" s="526"/>
      <c r="BH175" s="541"/>
      <c r="BI175" s="526"/>
      <c r="BJ175" s="541"/>
      <c r="BK175" s="527"/>
      <c r="BL175" s="526"/>
      <c r="BM175" s="541"/>
      <c r="BN175" s="526"/>
      <c r="BO175" s="548"/>
      <c r="BP175" s="527"/>
      <c r="BQ175" s="527"/>
      <c r="BR175" s="526"/>
      <c r="BS175" s="96"/>
    </row>
    <row r="176" spans="1:71" ht="13.5" customHeight="1" x14ac:dyDescent="0.25">
      <c r="A176" s="30"/>
      <c r="B176" s="543"/>
      <c r="C176" s="526"/>
      <c r="D176" s="544"/>
      <c r="E176" s="527"/>
      <c r="F176" s="526"/>
      <c r="G176" s="544"/>
      <c r="H176" s="526"/>
      <c r="I176" s="525"/>
      <c r="J176" s="526"/>
      <c r="K176" s="545"/>
      <c r="L176" s="526"/>
      <c r="M176" s="525"/>
      <c r="N176" s="526"/>
      <c r="O176" s="546"/>
      <c r="P176" s="527"/>
      <c r="Q176" s="526"/>
      <c r="R176" s="554"/>
      <c r="S176" s="526"/>
      <c r="T176" s="525"/>
      <c r="U176" s="527"/>
      <c r="V176" s="526"/>
      <c r="W176" s="525"/>
      <c r="X176" s="527"/>
      <c r="Y176" s="526"/>
      <c r="Z176" s="555"/>
      <c r="AA176" s="526"/>
      <c r="AB176" s="525"/>
      <c r="AC176" s="527"/>
      <c r="AD176" s="526"/>
      <c r="AE176" s="525"/>
      <c r="AF176" s="527"/>
      <c r="AG176" s="526"/>
      <c r="AH176" s="525"/>
      <c r="AI176" s="526"/>
      <c r="AJ176" s="525"/>
      <c r="AK176" s="526"/>
      <c r="AL176" s="525"/>
      <c r="AM176" s="526"/>
      <c r="AN176" s="525"/>
      <c r="AO176" s="527"/>
      <c r="AP176" s="526"/>
      <c r="AQ176" s="525"/>
      <c r="AR176" s="526"/>
      <c r="AS176" s="525"/>
      <c r="AT176" s="526"/>
      <c r="AU176" s="525"/>
      <c r="AV176" s="526"/>
      <c r="AW176" s="525"/>
      <c r="AX176" s="527"/>
      <c r="AY176" s="526"/>
      <c r="AZ176" s="525"/>
      <c r="BA176" s="526"/>
      <c r="BB176" s="525"/>
      <c r="BC176" s="526"/>
      <c r="BD176" s="525"/>
      <c r="BE176" s="526"/>
      <c r="BF176" s="525"/>
      <c r="BG176" s="526"/>
      <c r="BH176" s="525"/>
      <c r="BI176" s="526"/>
      <c r="BJ176" s="525"/>
      <c r="BK176" s="527"/>
      <c r="BL176" s="526"/>
      <c r="BM176" s="525"/>
      <c r="BN176" s="526"/>
      <c r="BO176" s="547"/>
      <c r="BP176" s="503"/>
      <c r="BQ176" s="503"/>
      <c r="BR176" s="524"/>
      <c r="BS176" s="96"/>
    </row>
    <row r="177" spans="1:71" ht="13.5" customHeight="1" x14ac:dyDescent="0.25">
      <c r="A177" s="30"/>
      <c r="B177" s="559"/>
      <c r="C177" s="530"/>
      <c r="D177" s="560"/>
      <c r="E177" s="529"/>
      <c r="F177" s="530"/>
      <c r="G177" s="560"/>
      <c r="H177" s="530"/>
      <c r="I177" s="557"/>
      <c r="J177" s="530"/>
      <c r="K177" s="561"/>
      <c r="L177" s="530"/>
      <c r="M177" s="557"/>
      <c r="N177" s="530"/>
      <c r="O177" s="562"/>
      <c r="P177" s="529"/>
      <c r="Q177" s="530"/>
      <c r="R177" s="556"/>
      <c r="S177" s="530"/>
      <c r="T177" s="557"/>
      <c r="U177" s="529"/>
      <c r="V177" s="530"/>
      <c r="W177" s="557"/>
      <c r="X177" s="529"/>
      <c r="Y177" s="530"/>
      <c r="Z177" s="558"/>
      <c r="AA177" s="530"/>
      <c r="AB177" s="557"/>
      <c r="AC177" s="529"/>
      <c r="AD177" s="530"/>
      <c r="AE177" s="557"/>
      <c r="AF177" s="529"/>
      <c r="AG177" s="530"/>
      <c r="AH177" s="557"/>
      <c r="AI177" s="530"/>
      <c r="AJ177" s="557"/>
      <c r="AK177" s="530"/>
      <c r="AL177" s="557"/>
      <c r="AM177" s="530"/>
      <c r="AN177" s="557"/>
      <c r="AO177" s="529"/>
      <c r="AP177" s="530"/>
      <c r="AQ177" s="557"/>
      <c r="AR177" s="530"/>
      <c r="AS177" s="557"/>
      <c r="AT177" s="530"/>
      <c r="AU177" s="557"/>
      <c r="AV177" s="530"/>
      <c r="AW177" s="557"/>
      <c r="AX177" s="529"/>
      <c r="AY177" s="530"/>
      <c r="AZ177" s="557"/>
      <c r="BA177" s="530"/>
      <c r="BB177" s="557"/>
      <c r="BC177" s="530"/>
      <c r="BD177" s="557"/>
      <c r="BE177" s="530"/>
      <c r="BF177" s="557"/>
      <c r="BG177" s="530"/>
      <c r="BH177" s="557"/>
      <c r="BI177" s="530"/>
      <c r="BJ177" s="557"/>
      <c r="BK177" s="529"/>
      <c r="BL177" s="530"/>
      <c r="BM177" s="557"/>
      <c r="BN177" s="530"/>
      <c r="BO177" s="548"/>
      <c r="BP177" s="527"/>
      <c r="BQ177" s="527"/>
      <c r="BR177" s="526"/>
      <c r="BS177" s="96"/>
    </row>
    <row r="178" spans="1:71" ht="13.5" customHeight="1" x14ac:dyDescent="0.25">
      <c r="A178" s="30"/>
      <c r="B178" s="563"/>
      <c r="C178" s="514"/>
      <c r="D178" s="564"/>
      <c r="E178" s="516"/>
      <c r="F178" s="514"/>
      <c r="G178" s="564"/>
      <c r="H178" s="514"/>
      <c r="I178" s="513"/>
      <c r="J178" s="514"/>
      <c r="K178" s="565"/>
      <c r="L178" s="514"/>
      <c r="M178" s="513"/>
      <c r="N178" s="514"/>
      <c r="O178" s="566"/>
      <c r="P178" s="516"/>
      <c r="Q178" s="514"/>
      <c r="R178" s="515"/>
      <c r="S178" s="514"/>
      <c r="T178" s="513"/>
      <c r="U178" s="516"/>
      <c r="V178" s="514"/>
      <c r="W178" s="513"/>
      <c r="X178" s="516"/>
      <c r="Y178" s="514"/>
      <c r="Z178" s="517"/>
      <c r="AA178" s="514"/>
      <c r="AB178" s="513"/>
      <c r="AC178" s="516"/>
      <c r="AD178" s="514"/>
      <c r="AE178" s="513"/>
      <c r="AF178" s="516"/>
      <c r="AG178" s="514"/>
      <c r="AH178" s="513"/>
      <c r="AI178" s="514"/>
      <c r="AJ178" s="513"/>
      <c r="AK178" s="514"/>
      <c r="AL178" s="513"/>
      <c r="AM178" s="514"/>
      <c r="AN178" s="513"/>
      <c r="AO178" s="516"/>
      <c r="AP178" s="514"/>
      <c r="AQ178" s="513"/>
      <c r="AR178" s="514"/>
      <c r="AS178" s="513"/>
      <c r="AT178" s="514"/>
      <c r="AU178" s="513"/>
      <c r="AV178" s="514"/>
      <c r="AW178" s="513"/>
      <c r="AX178" s="516"/>
      <c r="AY178" s="514"/>
      <c r="AZ178" s="513"/>
      <c r="BA178" s="514"/>
      <c r="BB178" s="513"/>
      <c r="BC178" s="514"/>
      <c r="BD178" s="513"/>
      <c r="BE178" s="514"/>
      <c r="BF178" s="513"/>
      <c r="BG178" s="514"/>
      <c r="BH178" s="513"/>
      <c r="BI178" s="514"/>
      <c r="BJ178" s="513"/>
      <c r="BK178" s="516"/>
      <c r="BL178" s="514"/>
      <c r="BM178" s="513"/>
      <c r="BN178" s="514"/>
      <c r="BO178" s="567"/>
      <c r="BP178" s="535"/>
      <c r="BQ178" s="535"/>
      <c r="BR178" s="536"/>
      <c r="BS178" s="96"/>
    </row>
    <row r="179" spans="1:71" ht="13.5" customHeight="1" x14ac:dyDescent="0.25">
      <c r="A179" s="30"/>
      <c r="B179" s="550"/>
      <c r="C179" s="526"/>
      <c r="D179" s="551"/>
      <c r="E179" s="527"/>
      <c r="F179" s="526"/>
      <c r="G179" s="551"/>
      <c r="H179" s="526"/>
      <c r="I179" s="541"/>
      <c r="J179" s="526"/>
      <c r="K179" s="552"/>
      <c r="L179" s="526"/>
      <c r="M179" s="541"/>
      <c r="N179" s="526"/>
      <c r="O179" s="553"/>
      <c r="P179" s="527"/>
      <c r="Q179" s="526"/>
      <c r="R179" s="549"/>
      <c r="S179" s="526"/>
      <c r="T179" s="541"/>
      <c r="U179" s="527"/>
      <c r="V179" s="526"/>
      <c r="W179" s="541"/>
      <c r="X179" s="527"/>
      <c r="Y179" s="526"/>
      <c r="Z179" s="542"/>
      <c r="AA179" s="526"/>
      <c r="AB179" s="541"/>
      <c r="AC179" s="527"/>
      <c r="AD179" s="526"/>
      <c r="AE179" s="541"/>
      <c r="AF179" s="527"/>
      <c r="AG179" s="526"/>
      <c r="AH179" s="541"/>
      <c r="AI179" s="526"/>
      <c r="AJ179" s="541"/>
      <c r="AK179" s="526"/>
      <c r="AL179" s="541"/>
      <c r="AM179" s="526"/>
      <c r="AN179" s="541"/>
      <c r="AO179" s="527"/>
      <c r="AP179" s="526"/>
      <c r="AQ179" s="541"/>
      <c r="AR179" s="526"/>
      <c r="AS179" s="541"/>
      <c r="AT179" s="526"/>
      <c r="AU179" s="541"/>
      <c r="AV179" s="526"/>
      <c r="AW179" s="541"/>
      <c r="AX179" s="527"/>
      <c r="AY179" s="526"/>
      <c r="AZ179" s="541"/>
      <c r="BA179" s="526"/>
      <c r="BB179" s="541"/>
      <c r="BC179" s="526"/>
      <c r="BD179" s="541"/>
      <c r="BE179" s="526"/>
      <c r="BF179" s="541"/>
      <c r="BG179" s="526"/>
      <c r="BH179" s="541"/>
      <c r="BI179" s="526"/>
      <c r="BJ179" s="541"/>
      <c r="BK179" s="527"/>
      <c r="BL179" s="526"/>
      <c r="BM179" s="541"/>
      <c r="BN179" s="526"/>
      <c r="BO179" s="548"/>
      <c r="BP179" s="527"/>
      <c r="BQ179" s="527"/>
      <c r="BR179" s="526"/>
      <c r="BS179" s="96"/>
    </row>
    <row r="180" spans="1:71" ht="13.5" customHeight="1" x14ac:dyDescent="0.25">
      <c r="A180" s="30"/>
      <c r="B180" s="543"/>
      <c r="C180" s="526"/>
      <c r="D180" s="544"/>
      <c r="E180" s="527"/>
      <c r="F180" s="526"/>
      <c r="G180" s="544"/>
      <c r="H180" s="526"/>
      <c r="I180" s="525"/>
      <c r="J180" s="526"/>
      <c r="K180" s="545"/>
      <c r="L180" s="526"/>
      <c r="M180" s="525"/>
      <c r="N180" s="526"/>
      <c r="O180" s="546"/>
      <c r="P180" s="527"/>
      <c r="Q180" s="526"/>
      <c r="R180" s="554"/>
      <c r="S180" s="526"/>
      <c r="T180" s="525"/>
      <c r="U180" s="527"/>
      <c r="V180" s="526"/>
      <c r="W180" s="525"/>
      <c r="X180" s="527"/>
      <c r="Y180" s="526"/>
      <c r="Z180" s="555"/>
      <c r="AA180" s="526"/>
      <c r="AB180" s="525"/>
      <c r="AC180" s="527"/>
      <c r="AD180" s="526"/>
      <c r="AE180" s="525"/>
      <c r="AF180" s="527"/>
      <c r="AG180" s="526"/>
      <c r="AH180" s="525"/>
      <c r="AI180" s="526"/>
      <c r="AJ180" s="525"/>
      <c r="AK180" s="526"/>
      <c r="AL180" s="525"/>
      <c r="AM180" s="526"/>
      <c r="AN180" s="525"/>
      <c r="AO180" s="527"/>
      <c r="AP180" s="526"/>
      <c r="AQ180" s="525"/>
      <c r="AR180" s="526"/>
      <c r="AS180" s="525"/>
      <c r="AT180" s="526"/>
      <c r="AU180" s="525"/>
      <c r="AV180" s="526"/>
      <c r="AW180" s="525"/>
      <c r="AX180" s="527"/>
      <c r="AY180" s="526"/>
      <c r="AZ180" s="525"/>
      <c r="BA180" s="526"/>
      <c r="BB180" s="525"/>
      <c r="BC180" s="526"/>
      <c r="BD180" s="525"/>
      <c r="BE180" s="526"/>
      <c r="BF180" s="525"/>
      <c r="BG180" s="526"/>
      <c r="BH180" s="525"/>
      <c r="BI180" s="526"/>
      <c r="BJ180" s="525"/>
      <c r="BK180" s="527"/>
      <c r="BL180" s="526"/>
      <c r="BM180" s="525"/>
      <c r="BN180" s="526"/>
      <c r="BO180" s="547"/>
      <c r="BP180" s="503"/>
      <c r="BQ180" s="503"/>
      <c r="BR180" s="524"/>
      <c r="BS180" s="96"/>
    </row>
    <row r="181" spans="1:71" ht="13.5" customHeight="1" x14ac:dyDescent="0.25">
      <c r="A181" s="30"/>
      <c r="B181" s="550"/>
      <c r="C181" s="526"/>
      <c r="D181" s="551"/>
      <c r="E181" s="527"/>
      <c r="F181" s="526"/>
      <c r="G181" s="551"/>
      <c r="H181" s="526"/>
      <c r="I181" s="541"/>
      <c r="J181" s="526"/>
      <c r="K181" s="552"/>
      <c r="L181" s="526"/>
      <c r="M181" s="541"/>
      <c r="N181" s="526"/>
      <c r="O181" s="553"/>
      <c r="P181" s="527"/>
      <c r="Q181" s="526"/>
      <c r="R181" s="549"/>
      <c r="S181" s="526"/>
      <c r="T181" s="541"/>
      <c r="U181" s="527"/>
      <c r="V181" s="526"/>
      <c r="W181" s="541"/>
      <c r="X181" s="527"/>
      <c r="Y181" s="526"/>
      <c r="Z181" s="542"/>
      <c r="AA181" s="526"/>
      <c r="AB181" s="541"/>
      <c r="AC181" s="527"/>
      <c r="AD181" s="526"/>
      <c r="AE181" s="541"/>
      <c r="AF181" s="527"/>
      <c r="AG181" s="526"/>
      <c r="AH181" s="541"/>
      <c r="AI181" s="526"/>
      <c r="AJ181" s="541"/>
      <c r="AK181" s="526"/>
      <c r="AL181" s="541"/>
      <c r="AM181" s="526"/>
      <c r="AN181" s="541"/>
      <c r="AO181" s="527"/>
      <c r="AP181" s="526"/>
      <c r="AQ181" s="541"/>
      <c r="AR181" s="526"/>
      <c r="AS181" s="541"/>
      <c r="AT181" s="526"/>
      <c r="AU181" s="541"/>
      <c r="AV181" s="526"/>
      <c r="AW181" s="541"/>
      <c r="AX181" s="527"/>
      <c r="AY181" s="526"/>
      <c r="AZ181" s="541"/>
      <c r="BA181" s="526"/>
      <c r="BB181" s="541"/>
      <c r="BC181" s="526"/>
      <c r="BD181" s="541"/>
      <c r="BE181" s="526"/>
      <c r="BF181" s="541"/>
      <c r="BG181" s="526"/>
      <c r="BH181" s="541"/>
      <c r="BI181" s="526"/>
      <c r="BJ181" s="541"/>
      <c r="BK181" s="527"/>
      <c r="BL181" s="526"/>
      <c r="BM181" s="541"/>
      <c r="BN181" s="526"/>
      <c r="BO181" s="548"/>
      <c r="BP181" s="527"/>
      <c r="BQ181" s="527"/>
      <c r="BR181" s="526"/>
      <c r="BS181" s="96"/>
    </row>
    <row r="182" spans="1:71" ht="13.5" customHeight="1" x14ac:dyDescent="0.25">
      <c r="A182" s="30"/>
      <c r="B182" s="543"/>
      <c r="C182" s="526"/>
      <c r="D182" s="544"/>
      <c r="E182" s="527"/>
      <c r="F182" s="526"/>
      <c r="G182" s="544"/>
      <c r="H182" s="526"/>
      <c r="I182" s="525"/>
      <c r="J182" s="526"/>
      <c r="K182" s="545"/>
      <c r="L182" s="526"/>
      <c r="M182" s="525"/>
      <c r="N182" s="526"/>
      <c r="O182" s="546"/>
      <c r="P182" s="527"/>
      <c r="Q182" s="526"/>
      <c r="R182" s="554"/>
      <c r="S182" s="526"/>
      <c r="T182" s="525"/>
      <c r="U182" s="527"/>
      <c r="V182" s="526"/>
      <c r="W182" s="525"/>
      <c r="X182" s="527"/>
      <c r="Y182" s="526"/>
      <c r="Z182" s="555"/>
      <c r="AA182" s="526"/>
      <c r="AB182" s="525"/>
      <c r="AC182" s="527"/>
      <c r="AD182" s="526"/>
      <c r="AE182" s="525"/>
      <c r="AF182" s="527"/>
      <c r="AG182" s="526"/>
      <c r="AH182" s="525"/>
      <c r="AI182" s="526"/>
      <c r="AJ182" s="525"/>
      <c r="AK182" s="526"/>
      <c r="AL182" s="525"/>
      <c r="AM182" s="526"/>
      <c r="AN182" s="525"/>
      <c r="AO182" s="527"/>
      <c r="AP182" s="526"/>
      <c r="AQ182" s="525"/>
      <c r="AR182" s="526"/>
      <c r="AS182" s="525"/>
      <c r="AT182" s="526"/>
      <c r="AU182" s="525"/>
      <c r="AV182" s="526"/>
      <c r="AW182" s="525"/>
      <c r="AX182" s="527"/>
      <c r="AY182" s="526"/>
      <c r="AZ182" s="525"/>
      <c r="BA182" s="526"/>
      <c r="BB182" s="525"/>
      <c r="BC182" s="526"/>
      <c r="BD182" s="525"/>
      <c r="BE182" s="526"/>
      <c r="BF182" s="525"/>
      <c r="BG182" s="526"/>
      <c r="BH182" s="525"/>
      <c r="BI182" s="526"/>
      <c r="BJ182" s="525"/>
      <c r="BK182" s="527"/>
      <c r="BL182" s="526"/>
      <c r="BM182" s="525"/>
      <c r="BN182" s="526"/>
      <c r="BO182" s="547"/>
      <c r="BP182" s="503"/>
      <c r="BQ182" s="503"/>
      <c r="BR182" s="524"/>
      <c r="BS182" s="96"/>
    </row>
    <row r="183" spans="1:71" ht="13.5" customHeight="1" x14ac:dyDescent="0.25">
      <c r="A183" s="30"/>
      <c r="B183" s="559"/>
      <c r="C183" s="530"/>
      <c r="D183" s="560"/>
      <c r="E183" s="529"/>
      <c r="F183" s="530"/>
      <c r="G183" s="560"/>
      <c r="H183" s="530"/>
      <c r="I183" s="557"/>
      <c r="J183" s="530"/>
      <c r="K183" s="561"/>
      <c r="L183" s="530"/>
      <c r="M183" s="557"/>
      <c r="N183" s="530"/>
      <c r="O183" s="562"/>
      <c r="P183" s="529"/>
      <c r="Q183" s="530"/>
      <c r="R183" s="556"/>
      <c r="S183" s="530"/>
      <c r="T183" s="557"/>
      <c r="U183" s="529"/>
      <c r="V183" s="530"/>
      <c r="W183" s="557"/>
      <c r="X183" s="529"/>
      <c r="Y183" s="530"/>
      <c r="Z183" s="558"/>
      <c r="AA183" s="530"/>
      <c r="AB183" s="557"/>
      <c r="AC183" s="529"/>
      <c r="AD183" s="530"/>
      <c r="AE183" s="557"/>
      <c r="AF183" s="529"/>
      <c r="AG183" s="530"/>
      <c r="AH183" s="557"/>
      <c r="AI183" s="530"/>
      <c r="AJ183" s="557"/>
      <c r="AK183" s="530"/>
      <c r="AL183" s="557"/>
      <c r="AM183" s="530"/>
      <c r="AN183" s="557"/>
      <c r="AO183" s="529"/>
      <c r="AP183" s="530"/>
      <c r="AQ183" s="557"/>
      <c r="AR183" s="530"/>
      <c r="AS183" s="557"/>
      <c r="AT183" s="530"/>
      <c r="AU183" s="557"/>
      <c r="AV183" s="530"/>
      <c r="AW183" s="557"/>
      <c r="AX183" s="529"/>
      <c r="AY183" s="530"/>
      <c r="AZ183" s="557"/>
      <c r="BA183" s="530"/>
      <c r="BB183" s="557"/>
      <c r="BC183" s="530"/>
      <c r="BD183" s="557"/>
      <c r="BE183" s="530"/>
      <c r="BF183" s="557"/>
      <c r="BG183" s="530"/>
      <c r="BH183" s="557"/>
      <c r="BI183" s="530"/>
      <c r="BJ183" s="557"/>
      <c r="BK183" s="529"/>
      <c r="BL183" s="530"/>
      <c r="BM183" s="557"/>
      <c r="BN183" s="530"/>
      <c r="BO183" s="548"/>
      <c r="BP183" s="527"/>
      <c r="BQ183" s="527"/>
      <c r="BR183" s="526"/>
      <c r="BS183" s="96"/>
    </row>
    <row r="184" spans="1:71" ht="13.5" customHeight="1" x14ac:dyDescent="0.25">
      <c r="A184" s="30"/>
      <c r="B184" s="563"/>
      <c r="C184" s="514"/>
      <c r="D184" s="564"/>
      <c r="E184" s="516"/>
      <c r="F184" s="514"/>
      <c r="G184" s="564"/>
      <c r="H184" s="514"/>
      <c r="I184" s="513"/>
      <c r="J184" s="514"/>
      <c r="K184" s="565"/>
      <c r="L184" s="514"/>
      <c r="M184" s="513"/>
      <c r="N184" s="514"/>
      <c r="O184" s="566"/>
      <c r="P184" s="516"/>
      <c r="Q184" s="514"/>
      <c r="R184" s="515"/>
      <c r="S184" s="514"/>
      <c r="T184" s="513"/>
      <c r="U184" s="516"/>
      <c r="V184" s="514"/>
      <c r="W184" s="513"/>
      <c r="X184" s="516"/>
      <c r="Y184" s="514"/>
      <c r="Z184" s="517"/>
      <c r="AA184" s="514"/>
      <c r="AB184" s="513"/>
      <c r="AC184" s="516"/>
      <c r="AD184" s="514"/>
      <c r="AE184" s="513"/>
      <c r="AF184" s="516"/>
      <c r="AG184" s="514"/>
      <c r="AH184" s="513"/>
      <c r="AI184" s="514"/>
      <c r="AJ184" s="513"/>
      <c r="AK184" s="514"/>
      <c r="AL184" s="513"/>
      <c r="AM184" s="514"/>
      <c r="AN184" s="513"/>
      <c r="AO184" s="516"/>
      <c r="AP184" s="514"/>
      <c r="AQ184" s="513"/>
      <c r="AR184" s="514"/>
      <c r="AS184" s="513"/>
      <c r="AT184" s="514"/>
      <c r="AU184" s="513"/>
      <c r="AV184" s="514"/>
      <c r="AW184" s="513"/>
      <c r="AX184" s="516"/>
      <c r="AY184" s="514"/>
      <c r="AZ184" s="513"/>
      <c r="BA184" s="514"/>
      <c r="BB184" s="513"/>
      <c r="BC184" s="514"/>
      <c r="BD184" s="513"/>
      <c r="BE184" s="514"/>
      <c r="BF184" s="513"/>
      <c r="BG184" s="514"/>
      <c r="BH184" s="513"/>
      <c r="BI184" s="514"/>
      <c r="BJ184" s="513"/>
      <c r="BK184" s="516"/>
      <c r="BL184" s="514"/>
      <c r="BM184" s="513"/>
      <c r="BN184" s="514"/>
      <c r="BO184" s="567"/>
      <c r="BP184" s="535"/>
      <c r="BQ184" s="535"/>
      <c r="BR184" s="536"/>
      <c r="BS184" s="96"/>
    </row>
    <row r="185" spans="1:71" ht="13.5" customHeight="1" x14ac:dyDescent="0.25">
      <c r="A185" s="30"/>
      <c r="B185" s="550"/>
      <c r="C185" s="526"/>
      <c r="D185" s="551"/>
      <c r="E185" s="527"/>
      <c r="F185" s="526"/>
      <c r="G185" s="551"/>
      <c r="H185" s="526"/>
      <c r="I185" s="541"/>
      <c r="J185" s="526"/>
      <c r="K185" s="552"/>
      <c r="L185" s="526"/>
      <c r="M185" s="541"/>
      <c r="N185" s="526"/>
      <c r="O185" s="553"/>
      <c r="P185" s="527"/>
      <c r="Q185" s="526"/>
      <c r="R185" s="549"/>
      <c r="S185" s="526"/>
      <c r="T185" s="541"/>
      <c r="U185" s="527"/>
      <c r="V185" s="526"/>
      <c r="W185" s="541"/>
      <c r="X185" s="527"/>
      <c r="Y185" s="526"/>
      <c r="Z185" s="542"/>
      <c r="AA185" s="526"/>
      <c r="AB185" s="541"/>
      <c r="AC185" s="527"/>
      <c r="AD185" s="526"/>
      <c r="AE185" s="541"/>
      <c r="AF185" s="527"/>
      <c r="AG185" s="526"/>
      <c r="AH185" s="541"/>
      <c r="AI185" s="526"/>
      <c r="AJ185" s="541"/>
      <c r="AK185" s="526"/>
      <c r="AL185" s="541"/>
      <c r="AM185" s="526"/>
      <c r="AN185" s="541"/>
      <c r="AO185" s="527"/>
      <c r="AP185" s="526"/>
      <c r="AQ185" s="541"/>
      <c r="AR185" s="526"/>
      <c r="AS185" s="541"/>
      <c r="AT185" s="526"/>
      <c r="AU185" s="541"/>
      <c r="AV185" s="526"/>
      <c r="AW185" s="541"/>
      <c r="AX185" s="527"/>
      <c r="AY185" s="526"/>
      <c r="AZ185" s="541"/>
      <c r="BA185" s="526"/>
      <c r="BB185" s="541"/>
      <c r="BC185" s="526"/>
      <c r="BD185" s="541"/>
      <c r="BE185" s="526"/>
      <c r="BF185" s="541"/>
      <c r="BG185" s="526"/>
      <c r="BH185" s="541"/>
      <c r="BI185" s="526"/>
      <c r="BJ185" s="541"/>
      <c r="BK185" s="527"/>
      <c r="BL185" s="526"/>
      <c r="BM185" s="541"/>
      <c r="BN185" s="526"/>
      <c r="BO185" s="548"/>
      <c r="BP185" s="527"/>
      <c r="BQ185" s="527"/>
      <c r="BR185" s="526"/>
      <c r="BS185" s="96"/>
    </row>
    <row r="186" spans="1:71" ht="13.5" customHeight="1" x14ac:dyDescent="0.25">
      <c r="A186" s="30"/>
      <c r="B186" s="543"/>
      <c r="C186" s="526"/>
      <c r="D186" s="544"/>
      <c r="E186" s="527"/>
      <c r="F186" s="526"/>
      <c r="G186" s="544"/>
      <c r="H186" s="526"/>
      <c r="I186" s="525"/>
      <c r="J186" s="526"/>
      <c r="K186" s="545"/>
      <c r="L186" s="526"/>
      <c r="M186" s="525"/>
      <c r="N186" s="526"/>
      <c r="O186" s="546"/>
      <c r="P186" s="527"/>
      <c r="Q186" s="526"/>
      <c r="R186" s="554"/>
      <c r="S186" s="526"/>
      <c r="T186" s="525"/>
      <c r="U186" s="527"/>
      <c r="V186" s="526"/>
      <c r="W186" s="525"/>
      <c r="X186" s="527"/>
      <c r="Y186" s="526"/>
      <c r="Z186" s="555"/>
      <c r="AA186" s="526"/>
      <c r="AB186" s="525"/>
      <c r="AC186" s="527"/>
      <c r="AD186" s="526"/>
      <c r="AE186" s="525"/>
      <c r="AF186" s="527"/>
      <c r="AG186" s="526"/>
      <c r="AH186" s="525"/>
      <c r="AI186" s="526"/>
      <c r="AJ186" s="525"/>
      <c r="AK186" s="526"/>
      <c r="AL186" s="525"/>
      <c r="AM186" s="526"/>
      <c r="AN186" s="525"/>
      <c r="AO186" s="527"/>
      <c r="AP186" s="526"/>
      <c r="AQ186" s="525"/>
      <c r="AR186" s="526"/>
      <c r="AS186" s="525"/>
      <c r="AT186" s="526"/>
      <c r="AU186" s="525"/>
      <c r="AV186" s="526"/>
      <c r="AW186" s="525"/>
      <c r="AX186" s="527"/>
      <c r="AY186" s="526"/>
      <c r="AZ186" s="525"/>
      <c r="BA186" s="526"/>
      <c r="BB186" s="525"/>
      <c r="BC186" s="526"/>
      <c r="BD186" s="525"/>
      <c r="BE186" s="526"/>
      <c r="BF186" s="525"/>
      <c r="BG186" s="526"/>
      <c r="BH186" s="525"/>
      <c r="BI186" s="526"/>
      <c r="BJ186" s="525"/>
      <c r="BK186" s="527"/>
      <c r="BL186" s="526"/>
      <c r="BM186" s="525"/>
      <c r="BN186" s="526"/>
      <c r="BO186" s="547"/>
      <c r="BP186" s="503"/>
      <c r="BQ186" s="503"/>
      <c r="BR186" s="524"/>
      <c r="BS186" s="96"/>
    </row>
    <row r="187" spans="1:71" ht="13.5" customHeight="1" x14ac:dyDescent="0.25">
      <c r="A187" s="30"/>
      <c r="B187" s="550"/>
      <c r="C187" s="526"/>
      <c r="D187" s="551"/>
      <c r="E187" s="527"/>
      <c r="F187" s="526"/>
      <c r="G187" s="551"/>
      <c r="H187" s="526"/>
      <c r="I187" s="541"/>
      <c r="J187" s="526"/>
      <c r="K187" s="552"/>
      <c r="L187" s="526"/>
      <c r="M187" s="541"/>
      <c r="N187" s="526"/>
      <c r="O187" s="553"/>
      <c r="P187" s="527"/>
      <c r="Q187" s="526"/>
      <c r="R187" s="549"/>
      <c r="S187" s="526"/>
      <c r="T187" s="541"/>
      <c r="U187" s="527"/>
      <c r="V187" s="526"/>
      <c r="W187" s="541"/>
      <c r="X187" s="527"/>
      <c r="Y187" s="526"/>
      <c r="Z187" s="542"/>
      <c r="AA187" s="526"/>
      <c r="AB187" s="541"/>
      <c r="AC187" s="527"/>
      <c r="AD187" s="526"/>
      <c r="AE187" s="541"/>
      <c r="AF187" s="527"/>
      <c r="AG187" s="526"/>
      <c r="AH187" s="541"/>
      <c r="AI187" s="526"/>
      <c r="AJ187" s="541"/>
      <c r="AK187" s="526"/>
      <c r="AL187" s="541"/>
      <c r="AM187" s="526"/>
      <c r="AN187" s="541"/>
      <c r="AO187" s="527"/>
      <c r="AP187" s="526"/>
      <c r="AQ187" s="541"/>
      <c r="AR187" s="526"/>
      <c r="AS187" s="541"/>
      <c r="AT187" s="526"/>
      <c r="AU187" s="541"/>
      <c r="AV187" s="526"/>
      <c r="AW187" s="541"/>
      <c r="AX187" s="527"/>
      <c r="AY187" s="526"/>
      <c r="AZ187" s="541"/>
      <c r="BA187" s="526"/>
      <c r="BB187" s="541"/>
      <c r="BC187" s="526"/>
      <c r="BD187" s="541"/>
      <c r="BE187" s="526"/>
      <c r="BF187" s="541"/>
      <c r="BG187" s="526"/>
      <c r="BH187" s="541"/>
      <c r="BI187" s="526"/>
      <c r="BJ187" s="541"/>
      <c r="BK187" s="527"/>
      <c r="BL187" s="526"/>
      <c r="BM187" s="541"/>
      <c r="BN187" s="526"/>
      <c r="BO187" s="548"/>
      <c r="BP187" s="527"/>
      <c r="BQ187" s="527"/>
      <c r="BR187" s="526"/>
      <c r="BS187" s="96"/>
    </row>
    <row r="188" spans="1:71" ht="13.5" customHeight="1" x14ac:dyDescent="0.25">
      <c r="A188" s="30"/>
      <c r="B188" s="543"/>
      <c r="C188" s="526"/>
      <c r="D188" s="544"/>
      <c r="E188" s="527"/>
      <c r="F188" s="526"/>
      <c r="G188" s="544"/>
      <c r="H188" s="526"/>
      <c r="I188" s="525"/>
      <c r="J188" s="526"/>
      <c r="K188" s="545"/>
      <c r="L188" s="526"/>
      <c r="M188" s="525"/>
      <c r="N188" s="526"/>
      <c r="O188" s="546"/>
      <c r="P188" s="527"/>
      <c r="Q188" s="526"/>
      <c r="R188" s="554"/>
      <c r="S188" s="526"/>
      <c r="T188" s="525"/>
      <c r="U188" s="527"/>
      <c r="V188" s="526"/>
      <c r="W188" s="525"/>
      <c r="X188" s="527"/>
      <c r="Y188" s="526"/>
      <c r="Z188" s="555"/>
      <c r="AA188" s="526"/>
      <c r="AB188" s="525"/>
      <c r="AC188" s="527"/>
      <c r="AD188" s="526"/>
      <c r="AE188" s="525"/>
      <c r="AF188" s="527"/>
      <c r="AG188" s="526"/>
      <c r="AH188" s="525"/>
      <c r="AI188" s="526"/>
      <c r="AJ188" s="525"/>
      <c r="AK188" s="526"/>
      <c r="AL188" s="525"/>
      <c r="AM188" s="526"/>
      <c r="AN188" s="525"/>
      <c r="AO188" s="527"/>
      <c r="AP188" s="526"/>
      <c r="AQ188" s="525"/>
      <c r="AR188" s="526"/>
      <c r="AS188" s="525"/>
      <c r="AT188" s="526"/>
      <c r="AU188" s="525"/>
      <c r="AV188" s="526"/>
      <c r="AW188" s="525"/>
      <c r="AX188" s="527"/>
      <c r="AY188" s="526"/>
      <c r="AZ188" s="525"/>
      <c r="BA188" s="526"/>
      <c r="BB188" s="525"/>
      <c r="BC188" s="526"/>
      <c r="BD188" s="525"/>
      <c r="BE188" s="526"/>
      <c r="BF188" s="525"/>
      <c r="BG188" s="526"/>
      <c r="BH188" s="525"/>
      <c r="BI188" s="526"/>
      <c r="BJ188" s="525"/>
      <c r="BK188" s="527"/>
      <c r="BL188" s="526"/>
      <c r="BM188" s="525"/>
      <c r="BN188" s="526"/>
      <c r="BO188" s="547"/>
      <c r="BP188" s="503"/>
      <c r="BQ188" s="503"/>
      <c r="BR188" s="524"/>
      <c r="BS188" s="96"/>
    </row>
    <row r="189" spans="1:71" ht="13.5" customHeight="1" x14ac:dyDescent="0.25">
      <c r="A189" s="30"/>
      <c r="B189" s="559"/>
      <c r="C189" s="530"/>
      <c r="D189" s="560"/>
      <c r="E189" s="529"/>
      <c r="F189" s="530"/>
      <c r="G189" s="560"/>
      <c r="H189" s="530"/>
      <c r="I189" s="557"/>
      <c r="J189" s="530"/>
      <c r="K189" s="561"/>
      <c r="L189" s="530"/>
      <c r="M189" s="557"/>
      <c r="N189" s="530"/>
      <c r="O189" s="562"/>
      <c r="P189" s="529"/>
      <c r="Q189" s="530"/>
      <c r="R189" s="556"/>
      <c r="S189" s="530"/>
      <c r="T189" s="557"/>
      <c r="U189" s="529"/>
      <c r="V189" s="530"/>
      <c r="W189" s="557"/>
      <c r="X189" s="529"/>
      <c r="Y189" s="530"/>
      <c r="Z189" s="558"/>
      <c r="AA189" s="530"/>
      <c r="AB189" s="557"/>
      <c r="AC189" s="529"/>
      <c r="AD189" s="530"/>
      <c r="AE189" s="557"/>
      <c r="AF189" s="529"/>
      <c r="AG189" s="530"/>
      <c r="AH189" s="557"/>
      <c r="AI189" s="530"/>
      <c r="AJ189" s="557"/>
      <c r="AK189" s="530"/>
      <c r="AL189" s="557"/>
      <c r="AM189" s="530"/>
      <c r="AN189" s="557"/>
      <c r="AO189" s="529"/>
      <c r="AP189" s="530"/>
      <c r="AQ189" s="557"/>
      <c r="AR189" s="530"/>
      <c r="AS189" s="557"/>
      <c r="AT189" s="530"/>
      <c r="AU189" s="557"/>
      <c r="AV189" s="530"/>
      <c r="AW189" s="557"/>
      <c r="AX189" s="529"/>
      <c r="AY189" s="530"/>
      <c r="AZ189" s="557"/>
      <c r="BA189" s="530"/>
      <c r="BB189" s="557"/>
      <c r="BC189" s="530"/>
      <c r="BD189" s="557"/>
      <c r="BE189" s="530"/>
      <c r="BF189" s="557"/>
      <c r="BG189" s="530"/>
      <c r="BH189" s="557"/>
      <c r="BI189" s="530"/>
      <c r="BJ189" s="557"/>
      <c r="BK189" s="529"/>
      <c r="BL189" s="530"/>
      <c r="BM189" s="557"/>
      <c r="BN189" s="530"/>
      <c r="BO189" s="548"/>
      <c r="BP189" s="527"/>
      <c r="BQ189" s="527"/>
      <c r="BR189" s="526"/>
      <c r="BS189" s="96"/>
    </row>
    <row r="190" spans="1:71" ht="13.5" customHeight="1" x14ac:dyDescent="0.25">
      <c r="A190" s="30"/>
      <c r="B190" s="563"/>
      <c r="C190" s="514"/>
      <c r="D190" s="564"/>
      <c r="E190" s="516"/>
      <c r="F190" s="514"/>
      <c r="G190" s="564"/>
      <c r="H190" s="514"/>
      <c r="I190" s="513"/>
      <c r="J190" s="514"/>
      <c r="K190" s="565"/>
      <c r="L190" s="514"/>
      <c r="M190" s="513"/>
      <c r="N190" s="514"/>
      <c r="O190" s="566"/>
      <c r="P190" s="516"/>
      <c r="Q190" s="514"/>
      <c r="R190" s="515"/>
      <c r="S190" s="514"/>
      <c r="T190" s="513"/>
      <c r="U190" s="516"/>
      <c r="V190" s="514"/>
      <c r="W190" s="513"/>
      <c r="X190" s="516"/>
      <c r="Y190" s="514"/>
      <c r="Z190" s="517"/>
      <c r="AA190" s="514"/>
      <c r="AB190" s="513"/>
      <c r="AC190" s="516"/>
      <c r="AD190" s="514"/>
      <c r="AE190" s="513"/>
      <c r="AF190" s="516"/>
      <c r="AG190" s="514"/>
      <c r="AH190" s="513"/>
      <c r="AI190" s="514"/>
      <c r="AJ190" s="513"/>
      <c r="AK190" s="514"/>
      <c r="AL190" s="513"/>
      <c r="AM190" s="514"/>
      <c r="AN190" s="513"/>
      <c r="AO190" s="516"/>
      <c r="AP190" s="514"/>
      <c r="AQ190" s="513"/>
      <c r="AR190" s="514"/>
      <c r="AS190" s="513"/>
      <c r="AT190" s="514"/>
      <c r="AU190" s="513"/>
      <c r="AV190" s="514"/>
      <c r="AW190" s="513"/>
      <c r="AX190" s="516"/>
      <c r="AY190" s="514"/>
      <c r="AZ190" s="513"/>
      <c r="BA190" s="514"/>
      <c r="BB190" s="513"/>
      <c r="BC190" s="514"/>
      <c r="BD190" s="513"/>
      <c r="BE190" s="514"/>
      <c r="BF190" s="513"/>
      <c r="BG190" s="514"/>
      <c r="BH190" s="513"/>
      <c r="BI190" s="514"/>
      <c r="BJ190" s="513"/>
      <c r="BK190" s="516"/>
      <c r="BL190" s="514"/>
      <c r="BM190" s="513"/>
      <c r="BN190" s="514"/>
      <c r="BO190" s="567"/>
      <c r="BP190" s="535"/>
      <c r="BQ190" s="535"/>
      <c r="BR190" s="536"/>
      <c r="BS190" s="96"/>
    </row>
    <row r="191" spans="1:71" ht="13.5" customHeight="1" x14ac:dyDescent="0.25">
      <c r="A191" s="30"/>
      <c r="B191" s="518" t="s">
        <v>214</v>
      </c>
      <c r="C191" s="519"/>
      <c r="D191" s="519"/>
      <c r="E191" s="519"/>
      <c r="F191" s="519"/>
      <c r="G191" s="519"/>
      <c r="H191" s="519"/>
      <c r="I191" s="520" t="str">
        <f>IF(SUM(I167:J190)=0,"",SUM(I167:J190))</f>
        <v/>
      </c>
      <c r="J191" s="521"/>
      <c r="K191" s="520" t="str">
        <f>IF(SUM(K167:L190)=0,"",SUM(K167:L190))</f>
        <v/>
      </c>
      <c r="L191" s="521"/>
      <c r="M191" s="520" t="str">
        <f>IF(SUM(M167:N190)=0,"",SUM(M167:N190))</f>
        <v/>
      </c>
      <c r="N191" s="521"/>
      <c r="O191" s="522" t="str">
        <f>IF(SUM(O167:P190)=0,"",SUM(O167:P190))</f>
        <v/>
      </c>
      <c r="P191" s="519"/>
      <c r="Q191" s="521"/>
      <c r="R191" s="520" t="str">
        <f>IF(SUM(R167:S190)=0,"",SUM(R167:S190))</f>
        <v/>
      </c>
      <c r="S191" s="521"/>
      <c r="T191" s="520" t="str">
        <f>IF(SUM(T167:V190)=0,"",SUM(T167:V190))</f>
        <v/>
      </c>
      <c r="U191" s="519"/>
      <c r="V191" s="521"/>
      <c r="W191" s="520" t="str">
        <f>IF(SUM(W167:Y190)=0,"",SUM(W167:Y190))</f>
        <v/>
      </c>
      <c r="X191" s="519"/>
      <c r="Y191" s="521"/>
      <c r="Z191" s="520" t="str">
        <f>IF(SUM(Z167:AA190)=0,"",SUM(Z167:AA190))</f>
        <v/>
      </c>
      <c r="AA191" s="521"/>
      <c r="AB191" s="520" t="str">
        <f>IF(SUM(AB167:AD190)=0,"",SUM(AB167:AD190))</f>
        <v/>
      </c>
      <c r="AC191" s="519"/>
      <c r="AD191" s="521"/>
      <c r="AE191" s="520" t="str">
        <f>IF(SUM(AE167:AG190)=0,"",SUM(AE167:AG190))</f>
        <v/>
      </c>
      <c r="AF191" s="519"/>
      <c r="AG191" s="521"/>
      <c r="AH191" s="520" t="str">
        <f>IF(SUM(AH167:AI190)=0,"",SUM(AH167:AI190))</f>
        <v/>
      </c>
      <c r="AI191" s="521"/>
      <c r="AJ191" s="520" t="str">
        <f>IF(SUM(AJ167:AK190)=0,"",SUM(AJ167:AK190))</f>
        <v/>
      </c>
      <c r="AK191" s="521"/>
      <c r="AL191" s="520" t="str">
        <f>IF(SUM(AL167:AM190)=0,"",SUM(AL167:AM190))</f>
        <v/>
      </c>
      <c r="AM191" s="521"/>
      <c r="AN191" s="520" t="str">
        <f>IF(SUM(AN167:AP190)=0,"",SUM(AN167:AP190))</f>
        <v/>
      </c>
      <c r="AO191" s="519"/>
      <c r="AP191" s="521"/>
      <c r="AQ191" s="520" t="str">
        <f>IF(SUM(AQ167:AR190)=0,"",SUM(AQ167:AR190))</f>
        <v/>
      </c>
      <c r="AR191" s="521"/>
      <c r="AS191" s="520" t="str">
        <f>IF(SUM(AS167:AT190)=0,"",SUM(AS167:AT190))</f>
        <v/>
      </c>
      <c r="AT191" s="521"/>
      <c r="AU191" s="520" t="str">
        <f>IF(SUM(AU167:AV190)=0,"",SUM(AU167:AV190))</f>
        <v/>
      </c>
      <c r="AV191" s="521"/>
      <c r="AW191" s="520" t="str">
        <f>IF(SUM(AW167:AX190)=0,"",SUM(AW167:AX190))</f>
        <v/>
      </c>
      <c r="AX191" s="519"/>
      <c r="AY191" s="521"/>
      <c r="AZ191" s="522" t="str">
        <f>IF(SUM(AZ167:BA190)=0,"",SUM(AZ167:BA190))</f>
        <v/>
      </c>
      <c r="BA191" s="521"/>
      <c r="BB191" s="520" t="str">
        <f>IF(SUM(BB167:BC190)=0,"",SUM(BB167:BC190))</f>
        <v/>
      </c>
      <c r="BC191" s="521"/>
      <c r="BD191" s="520" t="str">
        <f>IF(SUM(BD167:BE190)=0,"",SUM(BD167:BE190))</f>
        <v/>
      </c>
      <c r="BE191" s="521"/>
      <c r="BF191" s="520" t="str">
        <f>IF(SUM(BF167:BG190)=0,"",SUM(BF167:BG190))</f>
        <v/>
      </c>
      <c r="BG191" s="521"/>
      <c r="BH191" s="520" t="str">
        <f>IF(SUM(BH167:BI190)=0,"",SUM(BH167:BI190))</f>
        <v/>
      </c>
      <c r="BI191" s="521"/>
      <c r="BJ191" s="520" t="str">
        <f>IF(SUM(BJ167:BL190)=0,"",SUM(BJ167:BL190))</f>
        <v/>
      </c>
      <c r="BK191" s="519"/>
      <c r="BL191" s="521"/>
      <c r="BM191" s="520" t="str">
        <f>IF(SUM(BM167:BN190)=0,"",SUM(BM167:BN190))</f>
        <v/>
      </c>
      <c r="BN191" s="521"/>
      <c r="BO191" s="523"/>
      <c r="BP191" s="503"/>
      <c r="BQ191" s="503"/>
      <c r="BR191" s="524"/>
      <c r="BS191" s="96"/>
    </row>
    <row r="192" spans="1:71" ht="13.5" customHeight="1" x14ac:dyDescent="0.25">
      <c r="A192" s="30"/>
      <c r="B192" s="38"/>
      <c r="C192" s="17"/>
      <c r="D192" s="17"/>
      <c r="E192" s="17"/>
      <c r="F192" s="17"/>
      <c r="G192" s="17"/>
      <c r="H192" s="17"/>
      <c r="I192" s="53"/>
      <c r="J192" s="52"/>
      <c r="K192" s="53"/>
      <c r="L192" s="52"/>
      <c r="M192" s="53"/>
      <c r="N192" s="52"/>
      <c r="O192" s="52"/>
      <c r="P192" s="53"/>
      <c r="Q192" s="52"/>
      <c r="R192" s="52"/>
      <c r="S192" s="53"/>
      <c r="T192" s="52"/>
      <c r="U192" s="53"/>
      <c r="V192" s="52"/>
      <c r="W192" s="52"/>
      <c r="X192" s="52"/>
      <c r="Y192" s="53"/>
      <c r="Z192" s="52"/>
      <c r="AA192" s="52"/>
      <c r="AB192" s="53"/>
      <c r="AC192" s="52"/>
      <c r="AD192" s="53"/>
      <c r="AE192" s="52"/>
      <c r="AF192" s="52"/>
      <c r="AG192" s="53"/>
      <c r="AH192" s="52"/>
      <c r="AI192" s="52"/>
      <c r="AJ192" s="53"/>
      <c r="AK192" s="17"/>
      <c r="AL192" s="17"/>
      <c r="AM192" s="17"/>
      <c r="AN192" s="17"/>
      <c r="AO192" s="17"/>
      <c r="AP192" s="17"/>
      <c r="AQ192" s="17"/>
      <c r="AR192" s="17"/>
      <c r="AS192" s="17"/>
      <c r="AT192" s="17"/>
      <c r="AU192" s="17"/>
      <c r="AV192" s="17"/>
      <c r="AW192" s="17"/>
      <c r="AX192" s="17"/>
      <c r="AY192" s="17"/>
      <c r="AZ192" s="17"/>
      <c r="BA192" s="17"/>
      <c r="BB192" s="17"/>
      <c r="BC192" s="17"/>
      <c r="BD192" s="17"/>
      <c r="BE192" s="17"/>
      <c r="BF192" s="17"/>
      <c r="BG192" s="17"/>
      <c r="BH192" s="17"/>
      <c r="BI192" s="17"/>
      <c r="BJ192" s="17"/>
      <c r="BK192" s="30"/>
      <c r="BL192" s="30"/>
      <c r="BM192" s="30"/>
      <c r="BN192" s="30"/>
      <c r="BO192" s="30"/>
      <c r="BP192" s="30"/>
      <c r="BQ192" s="30"/>
      <c r="BR192" s="30"/>
      <c r="BS192" s="30"/>
    </row>
    <row r="193" spans="1:71" ht="13.5" customHeight="1" x14ac:dyDescent="0.25">
      <c r="B193" s="38"/>
      <c r="C193" s="17"/>
      <c r="D193" s="17"/>
      <c r="E193" s="17"/>
      <c r="F193" s="17"/>
      <c r="G193" s="17"/>
      <c r="H193" s="17"/>
      <c r="I193" s="53"/>
      <c r="J193" s="52"/>
      <c r="K193" s="53"/>
      <c r="L193" s="52"/>
      <c r="M193" s="53"/>
      <c r="N193" s="52"/>
      <c r="O193" s="52"/>
      <c r="P193" s="53"/>
      <c r="Q193" s="52"/>
      <c r="R193" s="52"/>
      <c r="S193" s="53"/>
      <c r="T193" s="52"/>
      <c r="U193" s="53"/>
      <c r="V193" s="52"/>
      <c r="W193" s="52"/>
      <c r="X193" s="52"/>
      <c r="Y193" s="53"/>
      <c r="Z193" s="52"/>
      <c r="AA193" s="52"/>
      <c r="AB193" s="53"/>
      <c r="AC193" s="52"/>
      <c r="AD193" s="53"/>
      <c r="AE193" s="52"/>
      <c r="AF193" s="52"/>
      <c r="AG193" s="53"/>
      <c r="AH193" s="52"/>
      <c r="AI193" s="52"/>
      <c r="AJ193" s="53"/>
      <c r="AK193" s="17"/>
      <c r="AL193" s="17"/>
      <c r="AM193" s="17"/>
      <c r="AN193" s="17"/>
      <c r="AO193" s="17"/>
      <c r="AP193" s="17"/>
      <c r="AQ193" s="17"/>
      <c r="AR193" s="17"/>
      <c r="AS193" s="17"/>
      <c r="AT193" s="17"/>
      <c r="AU193" s="17"/>
      <c r="AV193" s="17"/>
      <c r="AW193" s="17"/>
      <c r="AX193" s="17"/>
      <c r="AY193" s="17"/>
      <c r="AZ193" s="17"/>
      <c r="BA193" s="17"/>
      <c r="BB193" s="17"/>
      <c r="BC193" s="17"/>
      <c r="BD193" s="17"/>
      <c r="BE193" s="17"/>
      <c r="BF193" s="17"/>
      <c r="BG193" s="17"/>
      <c r="BH193" s="17"/>
      <c r="BI193" s="17"/>
      <c r="BJ193" s="17"/>
      <c r="BK193" s="30"/>
      <c r="BL193" s="30"/>
      <c r="BM193" s="30"/>
      <c r="BN193" s="30"/>
      <c r="BO193" s="30"/>
      <c r="BP193" s="30"/>
      <c r="BQ193" s="30"/>
      <c r="BR193" s="30"/>
      <c r="BS193" s="30"/>
    </row>
    <row r="194" spans="1:71" ht="13.5" customHeight="1" x14ac:dyDescent="0.25">
      <c r="B194" s="38"/>
      <c r="C194" s="17"/>
      <c r="D194" s="17"/>
      <c r="E194" s="17"/>
      <c r="F194" s="17"/>
      <c r="G194" s="17"/>
      <c r="H194" s="17"/>
      <c r="I194" s="53"/>
      <c r="J194" s="52"/>
      <c r="K194" s="53"/>
      <c r="L194" s="52"/>
      <c r="M194" s="53"/>
      <c r="N194" s="52"/>
      <c r="O194" s="52"/>
      <c r="P194" s="53"/>
      <c r="Q194" s="52"/>
      <c r="R194" s="52"/>
      <c r="S194" s="53"/>
      <c r="T194" s="52"/>
      <c r="U194" s="53"/>
      <c r="V194" s="52"/>
      <c r="W194" s="52"/>
      <c r="X194" s="52"/>
      <c r="Y194" s="53"/>
      <c r="Z194" s="52"/>
      <c r="AA194" s="52"/>
      <c r="AB194" s="53"/>
      <c r="AC194" s="52"/>
      <c r="AD194" s="53"/>
      <c r="AE194" s="52"/>
      <c r="AF194" s="52"/>
      <c r="AG194" s="53"/>
      <c r="AH194" s="52"/>
      <c r="AI194" s="52"/>
      <c r="AJ194" s="53"/>
      <c r="AK194" s="17"/>
      <c r="AL194" s="17"/>
      <c r="AM194" s="17"/>
      <c r="AN194" s="17"/>
      <c r="AO194" s="17"/>
      <c r="AP194" s="17"/>
      <c r="AQ194" s="17"/>
      <c r="AR194" s="17"/>
      <c r="AS194" s="17"/>
      <c r="AT194" s="17"/>
      <c r="AU194" s="17"/>
      <c r="AV194" s="17"/>
      <c r="AW194" s="17"/>
      <c r="AX194" s="17"/>
      <c r="AY194" s="17"/>
      <c r="AZ194" s="17"/>
      <c r="BA194" s="17"/>
      <c r="BB194" s="17"/>
      <c r="BC194" s="17"/>
      <c r="BD194" s="17"/>
      <c r="BE194" s="17"/>
      <c r="BF194" s="17"/>
      <c r="BG194" s="17"/>
      <c r="BH194" s="17"/>
      <c r="BI194" s="17"/>
      <c r="BJ194" s="17"/>
      <c r="BK194" s="30"/>
      <c r="BL194" s="30"/>
      <c r="BM194" s="30"/>
      <c r="BN194" s="30"/>
      <c r="BO194" s="30"/>
      <c r="BP194" s="30"/>
      <c r="BQ194" s="30"/>
      <c r="BR194" s="30"/>
      <c r="BS194" s="30"/>
    </row>
    <row r="195" spans="1:71" ht="13.5" customHeight="1" x14ac:dyDescent="0.25">
      <c r="B195" s="38"/>
      <c r="C195" s="17"/>
      <c r="D195" s="17"/>
      <c r="E195" s="17"/>
      <c r="F195" s="17"/>
      <c r="G195" s="17"/>
      <c r="H195" s="17"/>
      <c r="I195" s="53"/>
      <c r="J195" s="52"/>
      <c r="K195" s="53"/>
      <c r="L195" s="52"/>
      <c r="M195" s="53"/>
      <c r="N195" s="52"/>
      <c r="O195" s="52"/>
      <c r="P195" s="53"/>
      <c r="Q195" s="52"/>
      <c r="R195" s="52"/>
      <c r="S195" s="53"/>
      <c r="T195" s="52"/>
      <c r="U195" s="53"/>
      <c r="V195" s="52"/>
      <c r="W195" s="52"/>
      <c r="X195" s="52"/>
      <c r="Y195" s="53"/>
      <c r="Z195" s="52"/>
      <c r="AA195" s="52"/>
      <c r="AB195" s="53"/>
      <c r="AC195" s="52"/>
      <c r="AD195" s="53"/>
      <c r="AE195" s="52"/>
      <c r="AF195" s="52"/>
      <c r="AG195" s="53"/>
      <c r="AH195" s="52"/>
      <c r="AI195" s="52"/>
      <c r="AJ195" s="53"/>
      <c r="AK195" s="17"/>
      <c r="AL195" s="17"/>
      <c r="AM195" s="17"/>
      <c r="AN195" s="17"/>
      <c r="AO195" s="17"/>
      <c r="AP195" s="17"/>
      <c r="AQ195" s="17"/>
      <c r="AR195" s="17"/>
      <c r="AS195" s="17"/>
      <c r="AT195" s="17"/>
      <c r="AU195" s="17"/>
      <c r="AV195" s="17"/>
      <c r="AW195" s="17"/>
      <c r="AX195" s="17"/>
      <c r="AY195" s="17"/>
      <c r="AZ195" s="17"/>
      <c r="BA195" s="17"/>
      <c r="BB195" s="17"/>
      <c r="BC195" s="17"/>
      <c r="BD195" s="17"/>
      <c r="BE195" s="17"/>
      <c r="BF195" s="17"/>
      <c r="BG195" s="17"/>
      <c r="BH195" s="17"/>
      <c r="BI195" s="17"/>
      <c r="BJ195" s="17"/>
      <c r="BK195" s="30"/>
      <c r="BL195" s="30"/>
      <c r="BM195" s="30"/>
      <c r="BN195" s="30"/>
      <c r="BO195" s="30"/>
      <c r="BP195" s="30"/>
      <c r="BQ195" s="30"/>
      <c r="BR195" s="30"/>
      <c r="BS195" s="30"/>
    </row>
    <row r="196" spans="1:71" ht="13.5" customHeight="1" x14ac:dyDescent="0.25">
      <c r="B196" s="49" t="s">
        <v>215</v>
      </c>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9" t="s">
        <v>215</v>
      </c>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30"/>
    </row>
    <row r="197" spans="1:71" ht="13.5" customHeight="1" x14ac:dyDescent="0.25">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c r="AA197" s="17"/>
      <c r="AB197" s="17"/>
      <c r="AC197" s="17"/>
      <c r="AD197" s="17"/>
      <c r="AE197" s="17"/>
      <c r="AF197" s="17"/>
      <c r="AG197" s="17"/>
      <c r="AH197" s="17"/>
      <c r="AI197" s="17"/>
      <c r="AJ197" s="17"/>
      <c r="AK197" s="17"/>
      <c r="AL197" s="17"/>
      <c r="AM197" s="17"/>
      <c r="AN197" s="17"/>
      <c r="AO197" s="17"/>
      <c r="AP197" s="17"/>
      <c r="AQ197" s="17"/>
      <c r="AR197" s="17"/>
      <c r="AS197" s="17"/>
      <c r="AT197" s="17"/>
      <c r="AU197" s="17"/>
      <c r="AV197" s="17"/>
      <c r="AW197" s="17"/>
      <c r="AX197" s="17"/>
      <c r="AY197" s="17"/>
      <c r="AZ197" s="17"/>
      <c r="BA197" s="17"/>
      <c r="BB197" s="17"/>
      <c r="BC197" s="17"/>
      <c r="BD197" s="17"/>
      <c r="BE197" s="17"/>
      <c r="BF197" s="17"/>
      <c r="BG197" s="17"/>
      <c r="BH197" s="17"/>
      <c r="BI197" s="17"/>
      <c r="BJ197" s="17"/>
      <c r="BK197" s="30"/>
      <c r="BL197" s="30"/>
      <c r="BM197" s="30"/>
      <c r="BN197" s="30"/>
      <c r="BO197" s="30"/>
      <c r="BP197" s="30"/>
      <c r="BQ197" s="30"/>
      <c r="BR197" s="30"/>
      <c r="BS197" s="30"/>
    </row>
    <row r="198" spans="1:71" ht="13.5" customHeight="1" x14ac:dyDescent="0.25">
      <c r="B198" s="100"/>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c r="AR198" s="17"/>
      <c r="AS198" s="17"/>
      <c r="AT198" s="17"/>
      <c r="AU198" s="17"/>
      <c r="AV198" s="17"/>
      <c r="AW198" s="17"/>
      <c r="AX198" s="17"/>
      <c r="AY198" s="17"/>
      <c r="AZ198" s="17"/>
      <c r="BA198" s="17"/>
      <c r="BB198" s="17"/>
      <c r="BC198" s="17"/>
      <c r="BD198" s="17"/>
      <c r="BE198" s="17"/>
      <c r="BF198" s="17"/>
      <c r="BG198" s="17"/>
      <c r="BH198" s="17"/>
      <c r="BI198" s="17"/>
      <c r="BJ198" s="17"/>
      <c r="BK198" s="17"/>
      <c r="BL198" s="17"/>
      <c r="BM198" s="17"/>
      <c r="BN198" s="17"/>
      <c r="BO198" s="17"/>
      <c r="BP198" s="17"/>
      <c r="BQ198" s="17"/>
      <c r="BR198" s="17"/>
      <c r="BS198" s="30"/>
    </row>
    <row r="199" spans="1:71" ht="13.5" customHeight="1" x14ac:dyDescent="0.25">
      <c r="B199" s="100"/>
      <c r="C199" s="17"/>
      <c r="D199" s="17"/>
      <c r="E199" s="17"/>
      <c r="F199" s="17"/>
      <c r="G199" s="17"/>
      <c r="H199" s="17"/>
      <c r="I199" s="17"/>
      <c r="J199" s="17"/>
      <c r="K199" s="17"/>
      <c r="L199" s="17"/>
      <c r="M199" s="17"/>
      <c r="N199" s="17"/>
      <c r="O199" s="17"/>
      <c r="P199" s="17"/>
      <c r="Q199" s="17"/>
      <c r="R199" s="54" t="s">
        <v>141</v>
      </c>
      <c r="S199" s="55"/>
      <c r="T199" s="55"/>
      <c r="U199" s="55"/>
      <c r="V199" s="55"/>
      <c r="W199" s="55"/>
      <c r="X199" s="55"/>
      <c r="Y199" s="55"/>
      <c r="Z199" s="55"/>
      <c r="AA199" s="55"/>
      <c r="AB199" s="55"/>
      <c r="AC199" s="55"/>
      <c r="AD199" s="56"/>
      <c r="AE199" s="56"/>
      <c r="AF199" s="56"/>
      <c r="AG199" s="56"/>
      <c r="AH199" s="56"/>
      <c r="AI199" s="56"/>
      <c r="AJ199" s="54" t="s">
        <v>142</v>
      </c>
      <c r="AK199" s="55"/>
      <c r="AL199" s="55"/>
      <c r="AM199" s="57"/>
      <c r="AN199" s="57"/>
      <c r="AO199" s="57"/>
      <c r="AP199" s="58"/>
      <c r="AQ199" s="58"/>
      <c r="AR199" s="58"/>
      <c r="AS199" s="58"/>
      <c r="AT199" s="58"/>
      <c r="AU199" s="58"/>
      <c r="AV199" s="58"/>
      <c r="AW199" s="58"/>
      <c r="AX199" s="58"/>
      <c r="AY199" s="58"/>
      <c r="AZ199" s="58"/>
      <c r="BA199" s="58"/>
      <c r="BB199" s="58"/>
      <c r="BC199" s="58"/>
      <c r="BD199" s="58"/>
      <c r="BE199" s="58"/>
      <c r="BF199" s="58"/>
      <c r="BG199" s="58"/>
      <c r="BH199" s="58"/>
      <c r="BI199" s="57"/>
      <c r="BJ199" s="57"/>
      <c r="BK199" s="57"/>
      <c r="BL199" s="58"/>
      <c r="BM199" s="58"/>
      <c r="BN199" s="58"/>
      <c r="BO199" s="58"/>
      <c r="BP199" s="58"/>
      <c r="BQ199" s="58"/>
      <c r="BR199" s="59"/>
      <c r="BS199" s="30"/>
    </row>
    <row r="200" spans="1:71" ht="13.5" customHeight="1" x14ac:dyDescent="0.25">
      <c r="A200" s="41"/>
      <c r="B200" s="615" t="s">
        <v>216</v>
      </c>
      <c r="C200" s="529"/>
      <c r="D200" s="529"/>
      <c r="E200" s="529"/>
      <c r="F200" s="529"/>
      <c r="G200" s="529"/>
      <c r="H200" s="529"/>
      <c r="I200" s="61"/>
      <c r="J200" s="63"/>
      <c r="K200" s="62"/>
      <c r="L200" s="63"/>
      <c r="M200" s="62"/>
      <c r="N200" s="63"/>
      <c r="O200" s="62" t="s">
        <v>143</v>
      </c>
      <c r="P200" s="62"/>
      <c r="Q200" s="62"/>
      <c r="R200" s="61"/>
      <c r="S200" s="63"/>
      <c r="T200" s="61"/>
      <c r="U200" s="62"/>
      <c r="V200" s="62"/>
      <c r="W200" s="528" t="s">
        <v>144</v>
      </c>
      <c r="X200" s="529"/>
      <c r="Y200" s="530"/>
      <c r="Z200" s="62"/>
      <c r="AA200" s="63"/>
      <c r="AB200" s="61"/>
      <c r="AC200" s="62"/>
      <c r="AD200" s="62"/>
      <c r="AE200" s="61"/>
      <c r="AF200" s="62"/>
      <c r="AG200" s="63"/>
      <c r="AH200" s="61"/>
      <c r="AI200" s="63"/>
      <c r="AJ200" s="61"/>
      <c r="AK200" s="63"/>
      <c r="AL200" s="61"/>
      <c r="AM200" s="63"/>
      <c r="AN200" s="66"/>
      <c r="AO200" s="62"/>
      <c r="AP200" s="63"/>
      <c r="AQ200" s="62"/>
      <c r="AR200" s="63"/>
      <c r="AS200" s="62"/>
      <c r="AT200" s="63"/>
      <c r="AU200" s="62"/>
      <c r="AV200" s="62"/>
      <c r="AW200" s="61"/>
      <c r="AX200" s="62"/>
      <c r="AY200" s="63"/>
      <c r="AZ200" s="62"/>
      <c r="BA200" s="63"/>
      <c r="BB200" s="62"/>
      <c r="BC200" s="63"/>
      <c r="BD200" s="62"/>
      <c r="BE200" s="63"/>
      <c r="BF200" s="62"/>
      <c r="BG200" s="63"/>
      <c r="BH200" s="62"/>
      <c r="BI200" s="62"/>
      <c r="BJ200" s="61"/>
      <c r="BK200" s="62"/>
      <c r="BL200" s="63"/>
      <c r="BM200" s="62"/>
      <c r="BN200" s="62"/>
      <c r="BO200" s="528" t="s">
        <v>145</v>
      </c>
      <c r="BP200" s="529"/>
      <c r="BQ200" s="529"/>
      <c r="BR200" s="530"/>
      <c r="BS200" s="60"/>
    </row>
    <row r="201" spans="1:71" ht="13.5" customHeight="1" x14ac:dyDescent="0.25">
      <c r="A201" s="41"/>
      <c r="B201" s="531"/>
      <c r="C201" s="505"/>
      <c r="D201" s="505"/>
      <c r="E201" s="505"/>
      <c r="F201" s="505"/>
      <c r="G201" s="505"/>
      <c r="H201" s="505"/>
      <c r="I201" s="67"/>
      <c r="J201" s="69"/>
      <c r="K201" s="68"/>
      <c r="L201" s="69"/>
      <c r="M201" s="538" t="s">
        <v>146</v>
      </c>
      <c r="N201" s="532"/>
      <c r="O201" s="68" t="s">
        <v>147</v>
      </c>
      <c r="P201" s="68"/>
      <c r="Q201" s="68"/>
      <c r="R201" s="71"/>
      <c r="S201" s="60"/>
      <c r="T201" s="67"/>
      <c r="U201" s="68"/>
      <c r="V201" s="68"/>
      <c r="W201" s="531"/>
      <c r="X201" s="505"/>
      <c r="Y201" s="532"/>
      <c r="Z201" s="68"/>
      <c r="AA201" s="69"/>
      <c r="AB201" s="67"/>
      <c r="AC201" s="68"/>
      <c r="AD201" s="68"/>
      <c r="AE201" s="67"/>
      <c r="AF201" s="68"/>
      <c r="AG201" s="69"/>
      <c r="AH201" s="67"/>
      <c r="AI201" s="69"/>
      <c r="AJ201" s="67"/>
      <c r="AK201" s="69"/>
      <c r="AL201" s="67"/>
      <c r="AM201" s="69"/>
      <c r="AN201" s="67" t="s">
        <v>148</v>
      </c>
      <c r="AO201" s="68"/>
      <c r="AP201" s="69"/>
      <c r="AQ201" s="68"/>
      <c r="AR201" s="69"/>
      <c r="AS201" s="67"/>
      <c r="AT201" s="69"/>
      <c r="AU201" s="67"/>
      <c r="AV201" s="69"/>
      <c r="AW201" s="60"/>
      <c r="AX201" s="68"/>
      <c r="AY201" s="69"/>
      <c r="AZ201" s="68"/>
      <c r="BA201" s="68"/>
      <c r="BB201" s="67"/>
      <c r="BC201" s="69"/>
      <c r="BD201" s="67"/>
      <c r="BE201" s="69"/>
      <c r="BF201" s="67"/>
      <c r="BG201" s="69"/>
      <c r="BH201" s="67"/>
      <c r="BI201" s="68"/>
      <c r="BJ201" s="67" t="s">
        <v>149</v>
      </c>
      <c r="BK201" s="68"/>
      <c r="BL201" s="69"/>
      <c r="BM201" s="68"/>
      <c r="BN201" s="68"/>
      <c r="BO201" s="531"/>
      <c r="BP201" s="505"/>
      <c r="BQ201" s="505"/>
      <c r="BR201" s="532"/>
      <c r="BS201" s="102"/>
    </row>
    <row r="202" spans="1:71" ht="13.5" customHeight="1" x14ac:dyDescent="0.25">
      <c r="A202" s="41"/>
      <c r="B202" s="531"/>
      <c r="C202" s="505"/>
      <c r="D202" s="505"/>
      <c r="E202" s="505"/>
      <c r="F202" s="505"/>
      <c r="G202" s="505"/>
      <c r="H202" s="505"/>
      <c r="I202" s="67" t="s">
        <v>51</v>
      </c>
      <c r="J202" s="69"/>
      <c r="K202" s="68"/>
      <c r="L202" s="69"/>
      <c r="M202" s="505"/>
      <c r="N202" s="532"/>
      <c r="O202" s="68" t="s">
        <v>150</v>
      </c>
      <c r="P202" s="68"/>
      <c r="Q202" s="68"/>
      <c r="R202" s="67" t="s">
        <v>151</v>
      </c>
      <c r="S202" s="69"/>
      <c r="T202" s="67"/>
      <c r="U202" s="68"/>
      <c r="V202" s="68"/>
      <c r="W202" s="531"/>
      <c r="X202" s="505"/>
      <c r="Y202" s="532"/>
      <c r="Z202" s="68" t="s">
        <v>152</v>
      </c>
      <c r="AA202" s="69"/>
      <c r="AB202" s="67" t="s">
        <v>153</v>
      </c>
      <c r="AC202" s="68"/>
      <c r="AD202" s="68"/>
      <c r="AE202" s="67" t="s">
        <v>154</v>
      </c>
      <c r="AF202" s="68"/>
      <c r="AG202" s="69"/>
      <c r="AH202" s="67" t="s">
        <v>155</v>
      </c>
      <c r="AI202" s="69"/>
      <c r="AJ202" s="67" t="s">
        <v>156</v>
      </c>
      <c r="AK202" s="69"/>
      <c r="AL202" s="67" t="s">
        <v>157</v>
      </c>
      <c r="AM202" s="69"/>
      <c r="AN202" s="67" t="s">
        <v>158</v>
      </c>
      <c r="AO202" s="68"/>
      <c r="AP202" s="69"/>
      <c r="AQ202" s="68"/>
      <c r="AR202" s="69"/>
      <c r="AS202" s="67" t="s">
        <v>159</v>
      </c>
      <c r="AT202" s="69"/>
      <c r="AU202" s="67" t="s">
        <v>160</v>
      </c>
      <c r="AV202" s="69"/>
      <c r="AW202" s="67" t="s">
        <v>161</v>
      </c>
      <c r="AX202" s="68"/>
      <c r="AY202" s="69"/>
      <c r="AZ202" s="68" t="s">
        <v>162</v>
      </c>
      <c r="BA202" s="68"/>
      <c r="BB202" s="67"/>
      <c r="BC202" s="69"/>
      <c r="BD202" s="67"/>
      <c r="BE202" s="69"/>
      <c r="BF202" s="67"/>
      <c r="BG202" s="69"/>
      <c r="BH202" s="67"/>
      <c r="BI202" s="68"/>
      <c r="BJ202" s="67" t="s">
        <v>163</v>
      </c>
      <c r="BK202" s="68"/>
      <c r="BL202" s="69"/>
      <c r="BM202" s="68"/>
      <c r="BN202" s="68"/>
      <c r="BO202" s="531"/>
      <c r="BP202" s="505"/>
      <c r="BQ202" s="505"/>
      <c r="BR202" s="532"/>
      <c r="BS202" s="102"/>
    </row>
    <row r="203" spans="1:71" ht="13.5" customHeight="1" x14ac:dyDescent="0.25">
      <c r="A203" s="41"/>
      <c r="B203" s="531"/>
      <c r="C203" s="505"/>
      <c r="D203" s="505"/>
      <c r="E203" s="505"/>
      <c r="F203" s="505"/>
      <c r="G203" s="505"/>
      <c r="H203" s="505"/>
      <c r="I203" s="67" t="s">
        <v>164</v>
      </c>
      <c r="J203" s="69"/>
      <c r="K203" s="68" t="s">
        <v>165</v>
      </c>
      <c r="L203" s="69"/>
      <c r="M203" s="505"/>
      <c r="N203" s="532"/>
      <c r="O203" s="68" t="s">
        <v>166</v>
      </c>
      <c r="P203" s="68"/>
      <c r="Q203" s="68"/>
      <c r="R203" s="539" t="s">
        <v>167</v>
      </c>
      <c r="S203" s="532"/>
      <c r="T203" s="67" t="s">
        <v>168</v>
      </c>
      <c r="U203" s="68"/>
      <c r="V203" s="68"/>
      <c r="W203" s="531"/>
      <c r="X203" s="505"/>
      <c r="Y203" s="532"/>
      <c r="Z203" s="68" t="s">
        <v>169</v>
      </c>
      <c r="AA203" s="69"/>
      <c r="AB203" s="67" t="s">
        <v>170</v>
      </c>
      <c r="AC203" s="68"/>
      <c r="AD203" s="60"/>
      <c r="AE203" s="71" t="s">
        <v>171</v>
      </c>
      <c r="AF203" s="68"/>
      <c r="AG203" s="69"/>
      <c r="AH203" s="67" t="s">
        <v>172</v>
      </c>
      <c r="AI203" s="69"/>
      <c r="AJ203" s="67" t="s">
        <v>173</v>
      </c>
      <c r="AK203" s="69"/>
      <c r="AL203" s="67" t="s">
        <v>174</v>
      </c>
      <c r="AM203" s="69"/>
      <c r="AN203" s="67" t="s">
        <v>175</v>
      </c>
      <c r="AO203" s="68"/>
      <c r="AP203" s="69"/>
      <c r="AQ203" s="68" t="s">
        <v>176</v>
      </c>
      <c r="AR203" s="69"/>
      <c r="AS203" s="67" t="s">
        <v>177</v>
      </c>
      <c r="AT203" s="69"/>
      <c r="AU203" s="67" t="s">
        <v>177</v>
      </c>
      <c r="AV203" s="69"/>
      <c r="AW203" s="67" t="s">
        <v>178</v>
      </c>
      <c r="AX203" s="68"/>
      <c r="AY203" s="69"/>
      <c r="AZ203" s="68" t="s">
        <v>179</v>
      </c>
      <c r="BA203" s="68"/>
      <c r="BB203" s="67" t="s">
        <v>180</v>
      </c>
      <c r="BC203" s="69"/>
      <c r="BD203" s="67" t="s">
        <v>181</v>
      </c>
      <c r="BE203" s="69"/>
      <c r="BF203" s="67" t="s">
        <v>182</v>
      </c>
      <c r="BG203" s="69"/>
      <c r="BH203" s="67" t="s">
        <v>183</v>
      </c>
      <c r="BI203" s="68"/>
      <c r="BJ203" s="67" t="s">
        <v>184</v>
      </c>
      <c r="BK203" s="68"/>
      <c r="BL203" s="69"/>
      <c r="BM203" s="68" t="s">
        <v>50</v>
      </c>
      <c r="BN203" s="68"/>
      <c r="BO203" s="531"/>
      <c r="BP203" s="505"/>
      <c r="BQ203" s="505"/>
      <c r="BR203" s="532"/>
      <c r="BS203" s="102"/>
    </row>
    <row r="204" spans="1:71" ht="13.5" customHeight="1" x14ac:dyDescent="0.25">
      <c r="A204" s="41"/>
      <c r="B204" s="531"/>
      <c r="C204" s="505"/>
      <c r="D204" s="505"/>
      <c r="E204" s="505"/>
      <c r="F204" s="505"/>
      <c r="G204" s="505"/>
      <c r="H204" s="505"/>
      <c r="I204" s="73" t="s">
        <v>187</v>
      </c>
      <c r="J204" s="74"/>
      <c r="K204" s="75" t="s">
        <v>188</v>
      </c>
      <c r="L204" s="74"/>
      <c r="M204" s="503"/>
      <c r="N204" s="524"/>
      <c r="O204" s="75" t="s">
        <v>189</v>
      </c>
      <c r="P204" s="75"/>
      <c r="Q204" s="75"/>
      <c r="R204" s="77" t="s">
        <v>190</v>
      </c>
      <c r="S204" s="74"/>
      <c r="T204" s="73" t="s">
        <v>191</v>
      </c>
      <c r="U204" s="75"/>
      <c r="V204" s="75"/>
      <c r="W204" s="73" t="s">
        <v>192</v>
      </c>
      <c r="X204" s="75"/>
      <c r="Y204" s="74"/>
      <c r="Z204" s="75" t="s">
        <v>193</v>
      </c>
      <c r="AA204" s="74"/>
      <c r="AB204" s="73" t="s">
        <v>194</v>
      </c>
      <c r="AC204" s="75"/>
      <c r="AD204" s="75"/>
      <c r="AE204" s="73" t="s">
        <v>195</v>
      </c>
      <c r="AF204" s="75"/>
      <c r="AG204" s="74"/>
      <c r="AH204" s="73" t="s">
        <v>196</v>
      </c>
      <c r="AI204" s="74"/>
      <c r="AJ204" s="73" t="s">
        <v>197</v>
      </c>
      <c r="AK204" s="74"/>
      <c r="AL204" s="73" t="s">
        <v>198</v>
      </c>
      <c r="AM204" s="74"/>
      <c r="AN204" s="73" t="s">
        <v>199</v>
      </c>
      <c r="AO204" s="75"/>
      <c r="AP204" s="74"/>
      <c r="AQ204" s="75" t="s">
        <v>200</v>
      </c>
      <c r="AR204" s="74"/>
      <c r="AS204" s="73" t="s">
        <v>201</v>
      </c>
      <c r="AT204" s="74"/>
      <c r="AU204" s="73" t="s">
        <v>202</v>
      </c>
      <c r="AV204" s="74"/>
      <c r="AW204" s="73" t="s">
        <v>203</v>
      </c>
      <c r="AX204" s="75"/>
      <c r="AY204" s="74"/>
      <c r="AZ204" s="75" t="s">
        <v>204</v>
      </c>
      <c r="BA204" s="75"/>
      <c r="BB204" s="73" t="s">
        <v>205</v>
      </c>
      <c r="BC204" s="74"/>
      <c r="BD204" s="73" t="s">
        <v>206</v>
      </c>
      <c r="BE204" s="74"/>
      <c r="BF204" s="73" t="s">
        <v>207</v>
      </c>
      <c r="BG204" s="74"/>
      <c r="BH204" s="73" t="s">
        <v>208</v>
      </c>
      <c r="BI204" s="75"/>
      <c r="BJ204" s="73" t="s">
        <v>209</v>
      </c>
      <c r="BK204" s="75"/>
      <c r="BL204" s="69"/>
      <c r="BM204" s="75" t="s">
        <v>210</v>
      </c>
      <c r="BN204" s="75"/>
      <c r="BO204" s="533"/>
      <c r="BP204" s="503"/>
      <c r="BQ204" s="503"/>
      <c r="BR204" s="524"/>
      <c r="BS204" s="102"/>
    </row>
    <row r="205" spans="1:71" ht="13.5" customHeight="1" x14ac:dyDescent="0.25">
      <c r="B205" s="579"/>
      <c r="C205" s="535"/>
      <c r="D205" s="535"/>
      <c r="E205" s="535"/>
      <c r="F205" s="535"/>
      <c r="G205" s="535"/>
      <c r="H205" s="535"/>
      <c r="I205" s="83"/>
      <c r="J205" s="84">
        <v>1</v>
      </c>
      <c r="K205" s="83"/>
      <c r="L205" s="84">
        <v>2</v>
      </c>
      <c r="M205" s="83"/>
      <c r="N205" s="84">
        <v>3</v>
      </c>
      <c r="O205" s="85"/>
      <c r="P205" s="86"/>
      <c r="Q205" s="86">
        <v>4</v>
      </c>
      <c r="R205" s="83"/>
      <c r="S205" s="84">
        <v>5</v>
      </c>
      <c r="T205" s="613">
        <v>6</v>
      </c>
      <c r="U205" s="516"/>
      <c r="V205" s="514"/>
      <c r="W205" s="614">
        <v>7</v>
      </c>
      <c r="X205" s="535"/>
      <c r="Y205" s="536"/>
      <c r="Z205" s="85"/>
      <c r="AA205" s="84">
        <v>8</v>
      </c>
      <c r="AB205" s="534">
        <v>9</v>
      </c>
      <c r="AC205" s="535"/>
      <c r="AD205" s="536"/>
      <c r="AE205" s="534">
        <v>10</v>
      </c>
      <c r="AF205" s="535"/>
      <c r="AG205" s="536"/>
      <c r="AH205" s="540">
        <v>11</v>
      </c>
      <c r="AI205" s="536"/>
      <c r="AJ205" s="83"/>
      <c r="AK205" s="84">
        <v>12</v>
      </c>
      <c r="AL205" s="91"/>
      <c r="AM205" s="92">
        <v>13</v>
      </c>
      <c r="AN205" s="534">
        <v>14</v>
      </c>
      <c r="AO205" s="535"/>
      <c r="AP205" s="536"/>
      <c r="AQ205" s="91"/>
      <c r="AR205" s="92">
        <v>15</v>
      </c>
      <c r="AS205" s="91"/>
      <c r="AT205" s="92">
        <v>16</v>
      </c>
      <c r="AU205" s="91"/>
      <c r="AV205" s="92">
        <v>17</v>
      </c>
      <c r="AW205" s="91"/>
      <c r="AX205" s="93"/>
      <c r="AY205" s="92">
        <v>18</v>
      </c>
      <c r="AZ205" s="91"/>
      <c r="BA205" s="92">
        <v>19</v>
      </c>
      <c r="BB205" s="83"/>
      <c r="BC205" s="86">
        <v>20</v>
      </c>
      <c r="BD205" s="83"/>
      <c r="BE205" s="86">
        <v>21</v>
      </c>
      <c r="BF205" s="83"/>
      <c r="BG205" s="86">
        <v>22</v>
      </c>
      <c r="BH205" s="83"/>
      <c r="BI205" s="84">
        <v>23</v>
      </c>
      <c r="BJ205" s="87"/>
      <c r="BK205" s="93"/>
      <c r="BL205" s="104">
        <v>24</v>
      </c>
      <c r="BM205" s="85"/>
      <c r="BN205" s="86">
        <v>25</v>
      </c>
      <c r="BO205" s="537"/>
      <c r="BP205" s="535"/>
      <c r="BQ205" s="535"/>
      <c r="BR205" s="536"/>
      <c r="BS205" s="105"/>
    </row>
    <row r="206" spans="1:71" ht="13.5" customHeight="1" x14ac:dyDescent="0.25">
      <c r="B206" s="106" t="s">
        <v>217</v>
      </c>
      <c r="C206" s="107"/>
      <c r="D206" s="107"/>
      <c r="E206" s="107"/>
      <c r="F206" s="107"/>
      <c r="G206" s="107"/>
      <c r="H206" s="108"/>
      <c r="I206" s="620"/>
      <c r="J206" s="526"/>
      <c r="K206" s="620"/>
      <c r="L206" s="526"/>
      <c r="M206" s="619"/>
      <c r="N206" s="524"/>
      <c r="O206" s="621"/>
      <c r="P206" s="527"/>
      <c r="Q206" s="526"/>
      <c r="R206" s="616"/>
      <c r="S206" s="503"/>
      <c r="T206" s="618"/>
      <c r="U206" s="527"/>
      <c r="V206" s="526"/>
      <c r="W206" s="616"/>
      <c r="X206" s="503"/>
      <c r="Y206" s="524"/>
      <c r="Z206" s="619"/>
      <c r="AA206" s="503"/>
      <c r="AB206" s="618"/>
      <c r="AC206" s="527"/>
      <c r="AD206" s="526"/>
      <c r="AE206" s="616"/>
      <c r="AF206" s="503"/>
      <c r="AG206" s="524"/>
      <c r="AH206" s="616"/>
      <c r="AI206" s="524"/>
      <c r="AJ206" s="616"/>
      <c r="AK206" s="524"/>
      <c r="AL206" s="616"/>
      <c r="AM206" s="524"/>
      <c r="AN206" s="616"/>
      <c r="AO206" s="503"/>
      <c r="AP206" s="524"/>
      <c r="AQ206" s="618"/>
      <c r="AR206" s="526"/>
      <c r="AS206" s="618"/>
      <c r="AT206" s="526"/>
      <c r="AU206" s="618"/>
      <c r="AV206" s="526"/>
      <c r="AW206" s="616"/>
      <c r="AX206" s="503"/>
      <c r="AY206" s="524"/>
      <c r="AZ206" s="619"/>
      <c r="BA206" s="524"/>
      <c r="BB206" s="619"/>
      <c r="BC206" s="524"/>
      <c r="BD206" s="619"/>
      <c r="BE206" s="524"/>
      <c r="BF206" s="619"/>
      <c r="BG206" s="524"/>
      <c r="BH206" s="617"/>
      <c r="BI206" s="527"/>
      <c r="BJ206" s="616"/>
      <c r="BK206" s="503"/>
      <c r="BL206" s="524"/>
      <c r="BM206" s="617"/>
      <c r="BN206" s="527"/>
      <c r="BO206" s="616"/>
      <c r="BP206" s="503"/>
      <c r="BQ206" s="503"/>
      <c r="BR206" s="524"/>
      <c r="BS206" s="30"/>
    </row>
    <row r="207" spans="1:71" ht="13.5" customHeight="1" x14ac:dyDescent="0.25">
      <c r="B207" s="61" t="s">
        <v>218</v>
      </c>
      <c r="C207" s="62"/>
      <c r="D207" s="62"/>
      <c r="E207" s="62"/>
      <c r="F207" s="62"/>
      <c r="G207" s="62"/>
      <c r="H207" s="63"/>
      <c r="I207" s="623"/>
      <c r="J207" s="526"/>
      <c r="K207" s="623"/>
      <c r="L207" s="526"/>
      <c r="M207" s="568"/>
      <c r="N207" s="524"/>
      <c r="O207" s="527"/>
      <c r="P207" s="527"/>
      <c r="Q207" s="526"/>
      <c r="R207" s="569"/>
      <c r="S207" s="503"/>
      <c r="T207" s="554"/>
      <c r="U207" s="527"/>
      <c r="V207" s="526"/>
      <c r="W207" s="554"/>
      <c r="X207" s="527"/>
      <c r="Y207" s="526"/>
      <c r="Z207" s="568"/>
      <c r="AA207" s="503"/>
      <c r="AB207" s="554"/>
      <c r="AC207" s="527"/>
      <c r="AD207" s="526"/>
      <c r="AE207" s="554"/>
      <c r="AF207" s="527"/>
      <c r="AG207" s="526"/>
      <c r="AH207" s="569"/>
      <c r="AI207" s="524"/>
      <c r="AJ207" s="569"/>
      <c r="AK207" s="524"/>
      <c r="AL207" s="569"/>
      <c r="AM207" s="524"/>
      <c r="AN207" s="554"/>
      <c r="AO207" s="527"/>
      <c r="AP207" s="526"/>
      <c r="AQ207" s="554"/>
      <c r="AR207" s="526"/>
      <c r="AS207" s="554"/>
      <c r="AT207" s="526"/>
      <c r="AU207" s="554"/>
      <c r="AV207" s="526"/>
      <c r="AW207" s="554"/>
      <c r="AX207" s="527"/>
      <c r="AY207" s="526"/>
      <c r="AZ207" s="568"/>
      <c r="BA207" s="524"/>
      <c r="BB207" s="568"/>
      <c r="BC207" s="524"/>
      <c r="BD207" s="568"/>
      <c r="BE207" s="524"/>
      <c r="BF207" s="568"/>
      <c r="BG207" s="524"/>
      <c r="BH207" s="622"/>
      <c r="BI207" s="527"/>
      <c r="BJ207" s="554"/>
      <c r="BK207" s="527"/>
      <c r="BL207" s="526"/>
      <c r="BM207" s="622"/>
      <c r="BN207" s="527"/>
      <c r="BO207" s="554"/>
      <c r="BP207" s="527"/>
      <c r="BQ207" s="527"/>
      <c r="BR207" s="526"/>
      <c r="BS207" s="30"/>
    </row>
    <row r="208" spans="1:71" ht="13.5" customHeight="1" x14ac:dyDescent="0.25">
      <c r="B208" s="106" t="s">
        <v>219</v>
      </c>
      <c r="C208" s="107"/>
      <c r="D208" s="107"/>
      <c r="E208" s="107"/>
      <c r="F208" s="107"/>
      <c r="G208" s="107"/>
      <c r="H208" s="108"/>
      <c r="I208" s="624"/>
      <c r="J208" s="530"/>
      <c r="K208" s="624"/>
      <c r="L208" s="530"/>
      <c r="M208" s="625"/>
      <c r="N208" s="532"/>
      <c r="O208" s="626"/>
      <c r="P208" s="529"/>
      <c r="Q208" s="530"/>
      <c r="R208" s="627"/>
      <c r="S208" s="505"/>
      <c r="T208" s="628"/>
      <c r="U208" s="529"/>
      <c r="V208" s="530"/>
      <c r="W208" s="618"/>
      <c r="X208" s="527"/>
      <c r="Y208" s="526"/>
      <c r="Z208" s="625"/>
      <c r="AA208" s="505"/>
      <c r="AB208" s="628"/>
      <c r="AC208" s="529"/>
      <c r="AD208" s="530"/>
      <c r="AE208" s="618"/>
      <c r="AF208" s="527"/>
      <c r="AG208" s="526"/>
      <c r="AH208" s="627"/>
      <c r="AI208" s="532"/>
      <c r="AJ208" s="627"/>
      <c r="AK208" s="532"/>
      <c r="AL208" s="627"/>
      <c r="AM208" s="532"/>
      <c r="AN208" s="618"/>
      <c r="AO208" s="527"/>
      <c r="AP208" s="526"/>
      <c r="AQ208" s="628"/>
      <c r="AR208" s="530"/>
      <c r="AS208" s="628"/>
      <c r="AT208" s="530"/>
      <c r="AU208" s="628"/>
      <c r="AV208" s="530"/>
      <c r="AW208" s="618"/>
      <c r="AX208" s="527"/>
      <c r="AY208" s="526"/>
      <c r="AZ208" s="625"/>
      <c r="BA208" s="532"/>
      <c r="BB208" s="625"/>
      <c r="BC208" s="532"/>
      <c r="BD208" s="625"/>
      <c r="BE208" s="532"/>
      <c r="BF208" s="625"/>
      <c r="BG208" s="532"/>
      <c r="BH208" s="629"/>
      <c r="BI208" s="529"/>
      <c r="BJ208" s="618"/>
      <c r="BK208" s="527"/>
      <c r="BL208" s="526"/>
      <c r="BM208" s="629"/>
      <c r="BN208" s="529"/>
      <c r="BO208" s="618"/>
      <c r="BP208" s="527"/>
      <c r="BQ208" s="527"/>
      <c r="BR208" s="526"/>
      <c r="BS208" s="30"/>
    </row>
    <row r="209" spans="2:71" ht="13.5" customHeight="1" x14ac:dyDescent="0.25">
      <c r="B209" s="634" t="s">
        <v>220</v>
      </c>
      <c r="C209" s="529"/>
      <c r="D209" s="529"/>
      <c r="E209" s="529"/>
      <c r="F209" s="529"/>
      <c r="G209" s="529"/>
      <c r="H209" s="530"/>
      <c r="I209" s="631" t="str">
        <f>IF(SUM(I206:J208)=0,"",SUM(I206:J208))</f>
        <v/>
      </c>
      <c r="J209" s="530"/>
      <c r="K209" s="631" t="str">
        <f>IF(SUM(K206:L208)=0,"",SUM(K206:L208))</f>
        <v/>
      </c>
      <c r="L209" s="530"/>
      <c r="M209" s="631" t="str">
        <f>IF(SUM(M206:N208)=0,"",SUM(M206:N208))</f>
        <v/>
      </c>
      <c r="N209" s="530"/>
      <c r="O209" s="631" t="str">
        <f>IF(SUM(O206:P208)=0,"",SUM(O206:P208))</f>
        <v/>
      </c>
      <c r="P209" s="529"/>
      <c r="Q209" s="530"/>
      <c r="R209" s="631" t="str">
        <f>IF(SUM(R206:S208)=0,"",SUM(R206:S208))</f>
        <v/>
      </c>
      <c r="S209" s="530"/>
      <c r="T209" s="631" t="str">
        <f>IF(SUM(T206:U208)=0,"",SUM(T206:U208))</f>
        <v/>
      </c>
      <c r="U209" s="529"/>
      <c r="V209" s="530"/>
      <c r="W209" s="631" t="str">
        <f>IF(SUM(W206:X208)=0,"",SUM(W206:X208))</f>
        <v/>
      </c>
      <c r="X209" s="529"/>
      <c r="Y209" s="530"/>
      <c r="Z209" s="631" t="str">
        <f>IF(SUM(Z206:AA208)=0,"",SUM(Z206:AA208))</f>
        <v/>
      </c>
      <c r="AA209" s="530"/>
      <c r="AB209" s="631" t="str">
        <f>IF(SUM(AB206:AC208)=0,"",SUM(AB206:AC208))</f>
        <v/>
      </c>
      <c r="AC209" s="529"/>
      <c r="AD209" s="530"/>
      <c r="AE209" s="631" t="str">
        <f>IF(SUM(AE206:AF208)=0,"",SUM(AE206:AF208))</f>
        <v/>
      </c>
      <c r="AF209" s="529"/>
      <c r="AG209" s="530"/>
      <c r="AH209" s="631" t="str">
        <f>IF(SUM(AH206:AI208)=0,"",SUM(AH206:AI208))</f>
        <v/>
      </c>
      <c r="AI209" s="530"/>
      <c r="AJ209" s="631" t="str">
        <f>IF(SUM(AJ206:AK208)=0,"",SUM(AJ206:AK208))</f>
        <v/>
      </c>
      <c r="AK209" s="530"/>
      <c r="AL209" s="631" t="str">
        <f>IF(SUM(AL206:AM208)=0,"",SUM(AL206:AM208))</f>
        <v/>
      </c>
      <c r="AM209" s="530"/>
      <c r="AN209" s="631" t="str">
        <f>IF(SUM(AN206:AO208)=0,"",SUM(AN206:AO208))</f>
        <v/>
      </c>
      <c r="AO209" s="529"/>
      <c r="AP209" s="530"/>
      <c r="AQ209" s="631" t="str">
        <f>IF(SUM(AQ206:AR208)=0,"",SUM(AQ206:AR208))</f>
        <v/>
      </c>
      <c r="AR209" s="530"/>
      <c r="AS209" s="631" t="str">
        <f>IF(SUM(AS206:AT208)=0,"",SUM(AS206:AT208))</f>
        <v/>
      </c>
      <c r="AT209" s="530"/>
      <c r="AU209" s="631" t="str">
        <f>IF(SUM(AU206:AV208)=0,"",SUM(AU206:AV208))</f>
        <v/>
      </c>
      <c r="AV209" s="530"/>
      <c r="AW209" s="631" t="str">
        <f>IF(SUM(AW206:AX208)=0,"",SUM(AW206:AX208))</f>
        <v/>
      </c>
      <c r="AX209" s="529"/>
      <c r="AY209" s="530"/>
      <c r="AZ209" s="631" t="str">
        <f>IF(SUM(AZ206:BA208)=0,"",SUM(AZ206:BA208))</f>
        <v/>
      </c>
      <c r="BA209" s="530"/>
      <c r="BB209" s="631" t="str">
        <f>IF(SUM(BB206:BC208)=0,"",SUM(BB206:BC208))</f>
        <v/>
      </c>
      <c r="BC209" s="530"/>
      <c r="BD209" s="631" t="str">
        <f>IF(SUM(BD206:BE208)=0,"",SUM(BD206:BE208))</f>
        <v/>
      </c>
      <c r="BE209" s="530"/>
      <c r="BF209" s="631" t="str">
        <f>IF(SUM(BF206:BG208)=0,"",SUM(BF206:BG208))</f>
        <v/>
      </c>
      <c r="BG209" s="530"/>
      <c r="BH209" s="631" t="str">
        <f>IF(SUM(BH206:BI208)=0,"",SUM(BH206:BI208))</f>
        <v/>
      </c>
      <c r="BI209" s="530"/>
      <c r="BJ209" s="631" t="str">
        <f>IF(SUM(BJ206:BK208)=0,"",SUM(BJ206:BK208))</f>
        <v/>
      </c>
      <c r="BK209" s="529"/>
      <c r="BL209" s="530"/>
      <c r="BM209" s="632"/>
      <c r="BN209" s="529"/>
      <c r="BO209" s="633"/>
      <c r="BP209" s="529"/>
      <c r="BQ209" s="529"/>
      <c r="BR209" s="530"/>
      <c r="BS209" s="30"/>
    </row>
    <row r="210" spans="2:71" ht="13.5" customHeight="1" x14ac:dyDescent="0.25">
      <c r="B210" s="533"/>
      <c r="C210" s="503"/>
      <c r="D210" s="503"/>
      <c r="E210" s="503"/>
      <c r="F210" s="503"/>
      <c r="G210" s="503"/>
      <c r="H210" s="524"/>
      <c r="I210" s="533"/>
      <c r="J210" s="524"/>
      <c r="K210" s="533"/>
      <c r="L210" s="524"/>
      <c r="M210" s="533"/>
      <c r="N210" s="524"/>
      <c r="O210" s="533"/>
      <c r="P210" s="503"/>
      <c r="Q210" s="524"/>
      <c r="R210" s="533"/>
      <c r="S210" s="524"/>
      <c r="T210" s="533"/>
      <c r="U210" s="503"/>
      <c r="V210" s="524"/>
      <c r="W210" s="533"/>
      <c r="X210" s="503"/>
      <c r="Y210" s="524"/>
      <c r="Z210" s="533"/>
      <c r="AA210" s="524"/>
      <c r="AB210" s="533"/>
      <c r="AC210" s="503"/>
      <c r="AD210" s="524"/>
      <c r="AE210" s="533"/>
      <c r="AF210" s="503"/>
      <c r="AG210" s="524"/>
      <c r="AH210" s="533"/>
      <c r="AI210" s="524"/>
      <c r="AJ210" s="533"/>
      <c r="AK210" s="524"/>
      <c r="AL210" s="533"/>
      <c r="AM210" s="524"/>
      <c r="AN210" s="533"/>
      <c r="AO210" s="503"/>
      <c r="AP210" s="524"/>
      <c r="AQ210" s="533"/>
      <c r="AR210" s="524"/>
      <c r="AS210" s="533"/>
      <c r="AT210" s="524"/>
      <c r="AU210" s="533"/>
      <c r="AV210" s="524"/>
      <c r="AW210" s="533"/>
      <c r="AX210" s="503"/>
      <c r="AY210" s="524"/>
      <c r="AZ210" s="533"/>
      <c r="BA210" s="524"/>
      <c r="BB210" s="533"/>
      <c r="BC210" s="524"/>
      <c r="BD210" s="533"/>
      <c r="BE210" s="524"/>
      <c r="BF210" s="533"/>
      <c r="BG210" s="524"/>
      <c r="BH210" s="533"/>
      <c r="BI210" s="524"/>
      <c r="BJ210" s="533"/>
      <c r="BK210" s="503"/>
      <c r="BL210" s="524"/>
      <c r="BM210" s="503"/>
      <c r="BN210" s="503"/>
      <c r="BO210" s="533"/>
      <c r="BP210" s="503"/>
      <c r="BQ210" s="503"/>
      <c r="BR210" s="524"/>
      <c r="BS210" s="30"/>
    </row>
    <row r="211" spans="2:71" ht="13.5" customHeight="1" x14ac:dyDescent="0.25">
      <c r="B211" s="115" t="s">
        <v>221</v>
      </c>
      <c r="C211" s="116"/>
      <c r="D211" s="116"/>
      <c r="E211" s="116"/>
      <c r="F211" s="116"/>
      <c r="G211" s="116"/>
      <c r="H211" s="117"/>
      <c r="I211" s="635"/>
      <c r="J211" s="524"/>
      <c r="K211" s="635"/>
      <c r="L211" s="524"/>
      <c r="M211" s="619"/>
      <c r="N211" s="524"/>
      <c r="O211" s="636"/>
      <c r="P211" s="503"/>
      <c r="Q211" s="524"/>
      <c r="R211" s="616"/>
      <c r="S211" s="503"/>
      <c r="T211" s="616"/>
      <c r="U211" s="503"/>
      <c r="V211" s="524"/>
      <c r="W211" s="616"/>
      <c r="X211" s="503"/>
      <c r="Y211" s="524"/>
      <c r="Z211" s="619"/>
      <c r="AA211" s="503"/>
      <c r="AB211" s="616"/>
      <c r="AC211" s="503"/>
      <c r="AD211" s="524"/>
      <c r="AE211" s="616"/>
      <c r="AF211" s="503"/>
      <c r="AG211" s="524"/>
      <c r="AH211" s="616"/>
      <c r="AI211" s="524"/>
      <c r="AJ211" s="616"/>
      <c r="AK211" s="524"/>
      <c r="AL211" s="616"/>
      <c r="AM211" s="524"/>
      <c r="AN211" s="616"/>
      <c r="AO211" s="503"/>
      <c r="AP211" s="524"/>
      <c r="AQ211" s="616"/>
      <c r="AR211" s="524"/>
      <c r="AS211" s="616"/>
      <c r="AT211" s="524"/>
      <c r="AU211" s="616"/>
      <c r="AV211" s="524"/>
      <c r="AW211" s="616"/>
      <c r="AX211" s="503"/>
      <c r="AY211" s="524"/>
      <c r="AZ211" s="619"/>
      <c r="BA211" s="524"/>
      <c r="BB211" s="619"/>
      <c r="BC211" s="524"/>
      <c r="BD211" s="619"/>
      <c r="BE211" s="524"/>
      <c r="BF211" s="619"/>
      <c r="BG211" s="524"/>
      <c r="BH211" s="630"/>
      <c r="BI211" s="503"/>
      <c r="BJ211" s="616"/>
      <c r="BK211" s="503"/>
      <c r="BL211" s="524"/>
      <c r="BM211" s="630"/>
      <c r="BN211" s="503"/>
      <c r="BO211" s="616"/>
      <c r="BP211" s="503"/>
      <c r="BQ211" s="503"/>
      <c r="BR211" s="524"/>
      <c r="BS211" s="30"/>
    </row>
    <row r="212" spans="2:71" ht="13.5" customHeight="1" x14ac:dyDescent="0.25">
      <c r="B212" s="118" t="s">
        <v>222</v>
      </c>
      <c r="C212" s="119"/>
      <c r="D212" s="119"/>
      <c r="E212" s="119"/>
      <c r="F212" s="119"/>
      <c r="G212" s="119"/>
      <c r="H212" s="120"/>
      <c r="I212" s="623"/>
      <c r="J212" s="526"/>
      <c r="K212" s="623"/>
      <c r="L212" s="526"/>
      <c r="M212" s="568"/>
      <c r="N212" s="524"/>
      <c r="O212" s="527"/>
      <c r="P212" s="527"/>
      <c r="Q212" s="526"/>
      <c r="R212" s="569"/>
      <c r="S212" s="503"/>
      <c r="T212" s="554"/>
      <c r="U212" s="527"/>
      <c r="V212" s="526"/>
      <c r="W212" s="554"/>
      <c r="X212" s="527"/>
      <c r="Y212" s="526"/>
      <c r="Z212" s="568"/>
      <c r="AA212" s="503"/>
      <c r="AB212" s="554"/>
      <c r="AC212" s="527"/>
      <c r="AD212" s="526"/>
      <c r="AE212" s="554"/>
      <c r="AF212" s="527"/>
      <c r="AG212" s="526"/>
      <c r="AH212" s="569"/>
      <c r="AI212" s="524"/>
      <c r="AJ212" s="569"/>
      <c r="AK212" s="524"/>
      <c r="AL212" s="569"/>
      <c r="AM212" s="524"/>
      <c r="AN212" s="554"/>
      <c r="AO212" s="527"/>
      <c r="AP212" s="526"/>
      <c r="AQ212" s="554"/>
      <c r="AR212" s="526"/>
      <c r="AS212" s="554"/>
      <c r="AT212" s="526"/>
      <c r="AU212" s="554"/>
      <c r="AV212" s="526"/>
      <c r="AW212" s="554"/>
      <c r="AX212" s="527"/>
      <c r="AY212" s="526"/>
      <c r="AZ212" s="568"/>
      <c r="BA212" s="524"/>
      <c r="BB212" s="568"/>
      <c r="BC212" s="524"/>
      <c r="BD212" s="568"/>
      <c r="BE212" s="524"/>
      <c r="BF212" s="568"/>
      <c r="BG212" s="524"/>
      <c r="BH212" s="622"/>
      <c r="BI212" s="527"/>
      <c r="BJ212" s="554"/>
      <c r="BK212" s="527"/>
      <c r="BL212" s="526"/>
      <c r="BM212" s="622"/>
      <c r="BN212" s="527"/>
      <c r="BO212" s="554"/>
      <c r="BP212" s="527"/>
      <c r="BQ212" s="527"/>
      <c r="BR212" s="526"/>
      <c r="BS212" s="30"/>
    </row>
    <row r="213" spans="2:71" ht="13.5" customHeight="1" x14ac:dyDescent="0.25">
      <c r="B213" s="106" t="s">
        <v>223</v>
      </c>
      <c r="C213" s="107"/>
      <c r="D213" s="107"/>
      <c r="E213" s="107"/>
      <c r="F213" s="107"/>
      <c r="G213" s="107"/>
      <c r="H213" s="108"/>
      <c r="I213" s="624"/>
      <c r="J213" s="530"/>
      <c r="K213" s="624"/>
      <c r="L213" s="530"/>
      <c r="M213" s="625"/>
      <c r="N213" s="532"/>
      <c r="O213" s="626"/>
      <c r="P213" s="529"/>
      <c r="Q213" s="530"/>
      <c r="R213" s="627"/>
      <c r="S213" s="505"/>
      <c r="T213" s="628"/>
      <c r="U213" s="529"/>
      <c r="V213" s="530"/>
      <c r="W213" s="618"/>
      <c r="X213" s="527"/>
      <c r="Y213" s="526"/>
      <c r="Z213" s="625"/>
      <c r="AA213" s="505"/>
      <c r="AB213" s="628"/>
      <c r="AC213" s="529"/>
      <c r="AD213" s="530"/>
      <c r="AE213" s="618"/>
      <c r="AF213" s="527"/>
      <c r="AG213" s="526"/>
      <c r="AH213" s="627"/>
      <c r="AI213" s="532"/>
      <c r="AJ213" s="627"/>
      <c r="AK213" s="532"/>
      <c r="AL213" s="627"/>
      <c r="AM213" s="532"/>
      <c r="AN213" s="618"/>
      <c r="AO213" s="527"/>
      <c r="AP213" s="526"/>
      <c r="AQ213" s="628"/>
      <c r="AR213" s="530"/>
      <c r="AS213" s="628"/>
      <c r="AT213" s="530"/>
      <c r="AU213" s="628"/>
      <c r="AV213" s="530"/>
      <c r="AW213" s="618"/>
      <c r="AX213" s="527"/>
      <c r="AY213" s="526"/>
      <c r="AZ213" s="625"/>
      <c r="BA213" s="532"/>
      <c r="BB213" s="625"/>
      <c r="BC213" s="532"/>
      <c r="BD213" s="625"/>
      <c r="BE213" s="532"/>
      <c r="BF213" s="625"/>
      <c r="BG213" s="532"/>
      <c r="BH213" s="629"/>
      <c r="BI213" s="529"/>
      <c r="BJ213" s="618"/>
      <c r="BK213" s="527"/>
      <c r="BL213" s="526"/>
      <c r="BM213" s="629"/>
      <c r="BN213" s="529"/>
      <c r="BO213" s="618"/>
      <c r="BP213" s="527"/>
      <c r="BQ213" s="527"/>
      <c r="BR213" s="526"/>
      <c r="BS213" s="30"/>
    </row>
    <row r="214" spans="2:71" ht="13.5" customHeight="1" x14ac:dyDescent="0.25">
      <c r="B214" s="637" t="s">
        <v>224</v>
      </c>
      <c r="C214" s="529"/>
      <c r="D214" s="529"/>
      <c r="E214" s="529"/>
      <c r="F214" s="529"/>
      <c r="G214" s="529"/>
      <c r="H214" s="530"/>
      <c r="I214" s="631" t="str">
        <f>IF(SUM(I211:J213)=0,"",SUM(I211:J213))</f>
        <v/>
      </c>
      <c r="J214" s="530"/>
      <c r="K214" s="631" t="str">
        <f>IF(SUM(K211:L213)=0,"",SUM(K211:L213))</f>
        <v/>
      </c>
      <c r="L214" s="530"/>
      <c r="M214" s="631" t="str">
        <f>IF(SUM(M211:N213)=0,"",SUM(M211:N213))</f>
        <v/>
      </c>
      <c r="N214" s="530"/>
      <c r="O214" s="631" t="str">
        <f>IF(SUM(O211:P213)=0,"",SUM(O211:P213))</f>
        <v/>
      </c>
      <c r="P214" s="529"/>
      <c r="Q214" s="530"/>
      <c r="R214" s="631" t="str">
        <f>IF(SUM(R211:S213)=0,"",SUM(R211:S213))</f>
        <v/>
      </c>
      <c r="S214" s="530"/>
      <c r="T214" s="631" t="str">
        <f>IF(SUM(T211:U213)=0,"",SUM(T211:U213))</f>
        <v/>
      </c>
      <c r="U214" s="529"/>
      <c r="V214" s="530"/>
      <c r="W214" s="631" t="str">
        <f>IF(SUM(W211:X213)=0,"",SUM(W211:X213))</f>
        <v/>
      </c>
      <c r="X214" s="529"/>
      <c r="Y214" s="530"/>
      <c r="Z214" s="631" t="str">
        <f>IF(SUM(Z211:AA213)=0,"",SUM(Z211:AA213))</f>
        <v/>
      </c>
      <c r="AA214" s="530"/>
      <c r="AB214" s="631" t="str">
        <f>IF(SUM(AB211:AC213)=0,"",SUM(AB211:AC213))</f>
        <v/>
      </c>
      <c r="AC214" s="529"/>
      <c r="AD214" s="530"/>
      <c r="AE214" s="631" t="str">
        <f>IF(SUM(AE211:AF213)=0,"",SUM(AE211:AF213))</f>
        <v/>
      </c>
      <c r="AF214" s="529"/>
      <c r="AG214" s="530"/>
      <c r="AH214" s="631" t="str">
        <f>IF(SUM(AH211:AI213)=0,"",SUM(AH211:AI213))</f>
        <v/>
      </c>
      <c r="AI214" s="530"/>
      <c r="AJ214" s="631" t="str">
        <f>IF(SUM(AJ211:AK213)=0,"",SUM(AJ211:AK213))</f>
        <v/>
      </c>
      <c r="AK214" s="530"/>
      <c r="AL214" s="631" t="str">
        <f>IF(SUM(AL211:AM213)=0,"",SUM(AL211:AM213))</f>
        <v/>
      </c>
      <c r="AM214" s="530"/>
      <c r="AN214" s="631" t="str">
        <f>IF(SUM(AN211:AO213)=0,"",SUM(AN211:AO213))</f>
        <v/>
      </c>
      <c r="AO214" s="529"/>
      <c r="AP214" s="530"/>
      <c r="AQ214" s="631" t="str">
        <f>IF(SUM(AQ211:AR213)=0,"",SUM(AQ211:AR213))</f>
        <v/>
      </c>
      <c r="AR214" s="530"/>
      <c r="AS214" s="631" t="str">
        <f>IF(SUM(AS211:AT213)=0,"",SUM(AS211:AT213))</f>
        <v/>
      </c>
      <c r="AT214" s="530"/>
      <c r="AU214" s="631" t="str">
        <f>IF(SUM(AU211:AV213)=0,"",SUM(AU211:AV213))</f>
        <v/>
      </c>
      <c r="AV214" s="530"/>
      <c r="AW214" s="631" t="str">
        <f>IF(SUM(AW211:AX213)=0,"",SUM(AW211:AX213))</f>
        <v/>
      </c>
      <c r="AX214" s="529"/>
      <c r="AY214" s="530"/>
      <c r="AZ214" s="631" t="str">
        <f>IF(SUM(AZ211:BA213)=0,"",SUM(AZ211:BA213))</f>
        <v/>
      </c>
      <c r="BA214" s="530"/>
      <c r="BB214" s="631" t="str">
        <f>IF(SUM(BB211:BC213)=0,"",SUM(BB211:BC213))</f>
        <v/>
      </c>
      <c r="BC214" s="530"/>
      <c r="BD214" s="631" t="str">
        <f>IF(SUM(BD211:BE213)=0,"",SUM(BD211:BE213))</f>
        <v/>
      </c>
      <c r="BE214" s="530"/>
      <c r="BF214" s="631" t="str">
        <f>IF(SUM(BF211:BG213)=0,"",SUM(BF211:BG213))</f>
        <v/>
      </c>
      <c r="BG214" s="530"/>
      <c r="BH214" s="631" t="str">
        <f>IF(SUM(BH211:BI213)=0,"",SUM(BH211:BI213))</f>
        <v/>
      </c>
      <c r="BI214" s="530"/>
      <c r="BJ214" s="631" t="str">
        <f>IF(SUM(BJ211:BK213)=0,"",SUM(BJ211:BK213))</f>
        <v/>
      </c>
      <c r="BK214" s="529"/>
      <c r="BL214" s="530"/>
      <c r="BM214" s="632"/>
      <c r="BN214" s="529"/>
      <c r="BO214" s="633"/>
      <c r="BP214" s="529"/>
      <c r="BQ214" s="529"/>
      <c r="BR214" s="530"/>
      <c r="BS214" s="30"/>
    </row>
    <row r="215" spans="2:71" ht="13.5" customHeight="1" x14ac:dyDescent="0.25">
      <c r="B215" s="533"/>
      <c r="C215" s="503"/>
      <c r="D215" s="503"/>
      <c r="E215" s="503"/>
      <c r="F215" s="503"/>
      <c r="G215" s="503"/>
      <c r="H215" s="524"/>
      <c r="I215" s="533"/>
      <c r="J215" s="524"/>
      <c r="K215" s="533"/>
      <c r="L215" s="524"/>
      <c r="M215" s="533"/>
      <c r="N215" s="524"/>
      <c r="O215" s="533"/>
      <c r="P215" s="503"/>
      <c r="Q215" s="524"/>
      <c r="R215" s="533"/>
      <c r="S215" s="524"/>
      <c r="T215" s="533"/>
      <c r="U215" s="503"/>
      <c r="V215" s="524"/>
      <c r="W215" s="533"/>
      <c r="X215" s="503"/>
      <c r="Y215" s="524"/>
      <c r="Z215" s="533"/>
      <c r="AA215" s="524"/>
      <c r="AB215" s="533"/>
      <c r="AC215" s="503"/>
      <c r="AD215" s="524"/>
      <c r="AE215" s="533"/>
      <c r="AF215" s="503"/>
      <c r="AG215" s="524"/>
      <c r="AH215" s="533"/>
      <c r="AI215" s="524"/>
      <c r="AJ215" s="533"/>
      <c r="AK215" s="524"/>
      <c r="AL215" s="533"/>
      <c r="AM215" s="524"/>
      <c r="AN215" s="533"/>
      <c r="AO215" s="503"/>
      <c r="AP215" s="524"/>
      <c r="AQ215" s="533"/>
      <c r="AR215" s="524"/>
      <c r="AS215" s="533"/>
      <c r="AT215" s="524"/>
      <c r="AU215" s="533"/>
      <c r="AV215" s="524"/>
      <c r="AW215" s="533"/>
      <c r="AX215" s="503"/>
      <c r="AY215" s="524"/>
      <c r="AZ215" s="533"/>
      <c r="BA215" s="524"/>
      <c r="BB215" s="533"/>
      <c r="BC215" s="524"/>
      <c r="BD215" s="533"/>
      <c r="BE215" s="524"/>
      <c r="BF215" s="533"/>
      <c r="BG215" s="524"/>
      <c r="BH215" s="533"/>
      <c r="BI215" s="524"/>
      <c r="BJ215" s="533"/>
      <c r="BK215" s="503"/>
      <c r="BL215" s="524"/>
      <c r="BM215" s="503"/>
      <c r="BN215" s="503"/>
      <c r="BO215" s="533"/>
      <c r="BP215" s="503"/>
      <c r="BQ215" s="503"/>
      <c r="BR215" s="524"/>
      <c r="BS215" s="30"/>
    </row>
    <row r="216" spans="2:71" ht="13.5" customHeight="1" x14ac:dyDescent="0.25">
      <c r="B216" s="115" t="s">
        <v>225</v>
      </c>
      <c r="C216" s="121"/>
      <c r="D216" s="121"/>
      <c r="E216" s="121"/>
      <c r="F216" s="121"/>
      <c r="G216" s="121"/>
      <c r="H216" s="122"/>
      <c r="I216" s="620"/>
      <c r="J216" s="526"/>
      <c r="K216" s="620"/>
      <c r="L216" s="526"/>
      <c r="M216" s="619"/>
      <c r="N216" s="524"/>
      <c r="O216" s="621"/>
      <c r="P216" s="527"/>
      <c r="Q216" s="526"/>
      <c r="R216" s="616"/>
      <c r="S216" s="503"/>
      <c r="T216" s="618"/>
      <c r="U216" s="527"/>
      <c r="V216" s="526"/>
      <c r="W216" s="618"/>
      <c r="X216" s="527"/>
      <c r="Y216" s="526"/>
      <c r="Z216" s="619"/>
      <c r="AA216" s="503"/>
      <c r="AB216" s="618"/>
      <c r="AC216" s="527"/>
      <c r="AD216" s="526"/>
      <c r="AE216" s="618"/>
      <c r="AF216" s="527"/>
      <c r="AG216" s="526"/>
      <c r="AH216" s="616"/>
      <c r="AI216" s="524"/>
      <c r="AJ216" s="616"/>
      <c r="AK216" s="524"/>
      <c r="AL216" s="616"/>
      <c r="AM216" s="524"/>
      <c r="AN216" s="618"/>
      <c r="AO216" s="527"/>
      <c r="AP216" s="526"/>
      <c r="AQ216" s="618"/>
      <c r="AR216" s="526"/>
      <c r="AS216" s="618"/>
      <c r="AT216" s="526"/>
      <c r="AU216" s="618"/>
      <c r="AV216" s="526"/>
      <c r="AW216" s="618"/>
      <c r="AX216" s="527"/>
      <c r="AY216" s="526"/>
      <c r="AZ216" s="619"/>
      <c r="BA216" s="524"/>
      <c r="BB216" s="619"/>
      <c r="BC216" s="524"/>
      <c r="BD216" s="619"/>
      <c r="BE216" s="524"/>
      <c r="BF216" s="619"/>
      <c r="BG216" s="524"/>
      <c r="BH216" s="617"/>
      <c r="BI216" s="527"/>
      <c r="BJ216" s="618"/>
      <c r="BK216" s="527"/>
      <c r="BL216" s="526"/>
      <c r="BM216" s="617"/>
      <c r="BN216" s="527"/>
      <c r="BO216" s="616"/>
      <c r="BP216" s="503"/>
      <c r="BQ216" s="503"/>
      <c r="BR216" s="524"/>
      <c r="BS216" s="30"/>
    </row>
    <row r="217" spans="2:71" ht="13.5" customHeight="1" x14ac:dyDescent="0.25">
      <c r="B217" s="123" t="s">
        <v>226</v>
      </c>
      <c r="C217" s="124"/>
      <c r="D217" s="124"/>
      <c r="E217" s="124"/>
      <c r="F217" s="124"/>
      <c r="G217" s="124"/>
      <c r="H217" s="125"/>
      <c r="I217" s="642"/>
      <c r="J217" s="526"/>
      <c r="K217" s="642"/>
      <c r="L217" s="526"/>
      <c r="M217" s="638"/>
      <c r="N217" s="524"/>
      <c r="O217" s="643"/>
      <c r="P217" s="527"/>
      <c r="Q217" s="526"/>
      <c r="R217" s="640"/>
      <c r="S217" s="503"/>
      <c r="T217" s="639"/>
      <c r="U217" s="527"/>
      <c r="V217" s="526"/>
      <c r="W217" s="639"/>
      <c r="X217" s="527"/>
      <c r="Y217" s="526"/>
      <c r="Z217" s="638"/>
      <c r="AA217" s="503"/>
      <c r="AB217" s="639"/>
      <c r="AC217" s="527"/>
      <c r="AD217" s="526"/>
      <c r="AE217" s="639"/>
      <c r="AF217" s="527"/>
      <c r="AG217" s="526"/>
      <c r="AH217" s="640"/>
      <c r="AI217" s="524"/>
      <c r="AJ217" s="640"/>
      <c r="AK217" s="524"/>
      <c r="AL217" s="640"/>
      <c r="AM217" s="524"/>
      <c r="AN217" s="639"/>
      <c r="AO217" s="527"/>
      <c r="AP217" s="526"/>
      <c r="AQ217" s="639"/>
      <c r="AR217" s="526"/>
      <c r="AS217" s="639"/>
      <c r="AT217" s="526"/>
      <c r="AU217" s="639"/>
      <c r="AV217" s="526"/>
      <c r="AW217" s="639"/>
      <c r="AX217" s="527"/>
      <c r="AY217" s="526"/>
      <c r="AZ217" s="638"/>
      <c r="BA217" s="524"/>
      <c r="BB217" s="638"/>
      <c r="BC217" s="524"/>
      <c r="BD217" s="638"/>
      <c r="BE217" s="524"/>
      <c r="BF217" s="638"/>
      <c r="BG217" s="524"/>
      <c r="BH217" s="641"/>
      <c r="BI217" s="527"/>
      <c r="BJ217" s="639"/>
      <c r="BK217" s="527"/>
      <c r="BL217" s="526"/>
      <c r="BM217" s="641"/>
      <c r="BN217" s="527"/>
      <c r="BO217" s="554"/>
      <c r="BP217" s="527"/>
      <c r="BQ217" s="527"/>
      <c r="BR217" s="526"/>
      <c r="BS217" s="30"/>
    </row>
    <row r="218" spans="2:71" ht="13.5" customHeight="1" x14ac:dyDescent="0.25">
      <c r="B218" s="106" t="s">
        <v>227</v>
      </c>
      <c r="C218" s="107"/>
      <c r="D218" s="107"/>
      <c r="E218" s="107"/>
      <c r="F218" s="107"/>
      <c r="G218" s="107"/>
      <c r="H218" s="108"/>
      <c r="I218" s="624"/>
      <c r="J218" s="530"/>
      <c r="K218" s="624"/>
      <c r="L218" s="530"/>
      <c r="M218" s="625"/>
      <c r="N218" s="532"/>
      <c r="O218" s="626"/>
      <c r="P218" s="529"/>
      <c r="Q218" s="530"/>
      <c r="R218" s="627"/>
      <c r="S218" s="505"/>
      <c r="T218" s="628"/>
      <c r="U218" s="529"/>
      <c r="V218" s="530"/>
      <c r="W218" s="618"/>
      <c r="X218" s="527"/>
      <c r="Y218" s="526"/>
      <c r="Z218" s="625"/>
      <c r="AA218" s="505"/>
      <c r="AB218" s="628"/>
      <c r="AC218" s="529"/>
      <c r="AD218" s="530"/>
      <c r="AE218" s="618"/>
      <c r="AF218" s="527"/>
      <c r="AG218" s="526"/>
      <c r="AH218" s="627"/>
      <c r="AI218" s="532"/>
      <c r="AJ218" s="627"/>
      <c r="AK218" s="532"/>
      <c r="AL218" s="627"/>
      <c r="AM218" s="532"/>
      <c r="AN218" s="618"/>
      <c r="AO218" s="527"/>
      <c r="AP218" s="526"/>
      <c r="AQ218" s="628"/>
      <c r="AR218" s="530"/>
      <c r="AS218" s="628"/>
      <c r="AT218" s="530"/>
      <c r="AU218" s="628"/>
      <c r="AV218" s="530"/>
      <c r="AW218" s="618"/>
      <c r="AX218" s="527"/>
      <c r="AY218" s="526"/>
      <c r="AZ218" s="625"/>
      <c r="BA218" s="532"/>
      <c r="BB218" s="625"/>
      <c r="BC218" s="532"/>
      <c r="BD218" s="625"/>
      <c r="BE218" s="532"/>
      <c r="BF218" s="625"/>
      <c r="BG218" s="532"/>
      <c r="BH218" s="629"/>
      <c r="BI218" s="529"/>
      <c r="BJ218" s="618"/>
      <c r="BK218" s="527"/>
      <c r="BL218" s="526"/>
      <c r="BM218" s="629"/>
      <c r="BN218" s="529"/>
      <c r="BO218" s="618"/>
      <c r="BP218" s="527"/>
      <c r="BQ218" s="527"/>
      <c r="BR218" s="526"/>
      <c r="BS218" s="30"/>
    </row>
    <row r="219" spans="2:71" ht="13.5" customHeight="1" x14ac:dyDescent="0.25">
      <c r="B219" s="646" t="s">
        <v>228</v>
      </c>
      <c r="C219" s="529"/>
      <c r="D219" s="529"/>
      <c r="E219" s="529"/>
      <c r="F219" s="529"/>
      <c r="G219" s="529"/>
      <c r="H219" s="530"/>
      <c r="I219" s="644" t="str">
        <f>IF(SUM(I216:J218)=0,"",SUM(I216:J218))</f>
        <v/>
      </c>
      <c r="J219" s="530"/>
      <c r="K219" s="644" t="str">
        <f>IF(SUM(K216:L218)=0,"",SUM(K216:L218))</f>
        <v/>
      </c>
      <c r="L219" s="530"/>
      <c r="M219" s="644" t="str">
        <f>IF(SUM(M216:N218)=0,"",SUM(M216:N218))</f>
        <v/>
      </c>
      <c r="N219" s="530"/>
      <c r="O219" s="644" t="str">
        <f>IF(SUM(O216:P218)=0,"",SUM(O216:P218))</f>
        <v/>
      </c>
      <c r="P219" s="529"/>
      <c r="Q219" s="530"/>
      <c r="R219" s="644" t="str">
        <f>IF(SUM(R216:S218)=0,"",SUM(R216:S218))</f>
        <v/>
      </c>
      <c r="S219" s="530"/>
      <c r="T219" s="644" t="str">
        <f>IF(SUM(T216:U218)=0,"",SUM(T216:U218))</f>
        <v/>
      </c>
      <c r="U219" s="529"/>
      <c r="V219" s="530"/>
      <c r="W219" s="644" t="str">
        <f>IF(SUM(W216:X218)=0,"",SUM(W216:X218))</f>
        <v/>
      </c>
      <c r="X219" s="529"/>
      <c r="Y219" s="530"/>
      <c r="Z219" s="644" t="str">
        <f>IF(SUM(Z216:AA218)=0,"",SUM(Z216:AA218))</f>
        <v/>
      </c>
      <c r="AA219" s="530"/>
      <c r="AB219" s="644" t="str">
        <f>IF(SUM(AB216:AC218)=0,"",SUM(AB216:AC218))</f>
        <v/>
      </c>
      <c r="AC219" s="529"/>
      <c r="AD219" s="530"/>
      <c r="AE219" s="644" t="str">
        <f>IF(SUM(AE216:AF218)=0,"",SUM(AE216:AF218))</f>
        <v/>
      </c>
      <c r="AF219" s="529"/>
      <c r="AG219" s="530"/>
      <c r="AH219" s="644" t="str">
        <f>IF(SUM(AH216:AI218)=0,"",SUM(AH216:AI218))</f>
        <v/>
      </c>
      <c r="AI219" s="530"/>
      <c r="AJ219" s="644" t="str">
        <f>IF(SUM(AJ216:AK218)=0,"",SUM(AJ216:AK218))</f>
        <v/>
      </c>
      <c r="AK219" s="530"/>
      <c r="AL219" s="644" t="str">
        <f>IF(SUM(AL216:AM218)=0,"",SUM(AL216:AM218))</f>
        <v/>
      </c>
      <c r="AM219" s="530"/>
      <c r="AN219" s="644" t="str">
        <f>IF(SUM(AN216:AO218)=0,"",SUM(AN216:AO218))</f>
        <v/>
      </c>
      <c r="AO219" s="529"/>
      <c r="AP219" s="530"/>
      <c r="AQ219" s="644" t="str">
        <f>IF(SUM(AQ216:AR218)=0,"",SUM(AQ216:AR218))</f>
        <v/>
      </c>
      <c r="AR219" s="530"/>
      <c r="AS219" s="644" t="str">
        <f>IF(SUM(AS216:AT218)=0,"",SUM(AS216:AT218))</f>
        <v/>
      </c>
      <c r="AT219" s="530"/>
      <c r="AU219" s="644" t="str">
        <f>IF(SUM(AU216:AV218)=0,"",SUM(AU216:AV218))</f>
        <v/>
      </c>
      <c r="AV219" s="530"/>
      <c r="AW219" s="644" t="str">
        <f>IF(SUM(AW216:AX218)=0,"",SUM(AW216:AX218))</f>
        <v/>
      </c>
      <c r="AX219" s="529"/>
      <c r="AY219" s="530"/>
      <c r="AZ219" s="644" t="str">
        <f>IF(SUM(AZ216:BA218)=0,"",SUM(AZ216:BA218))</f>
        <v/>
      </c>
      <c r="BA219" s="530"/>
      <c r="BB219" s="644" t="str">
        <f>IF(SUM(BB216:BC218)=0,"",SUM(BB216:BC218))</f>
        <v/>
      </c>
      <c r="BC219" s="530"/>
      <c r="BD219" s="644" t="str">
        <f>IF(SUM(BD216:BE218)=0,"",SUM(BD216:BE218))</f>
        <v/>
      </c>
      <c r="BE219" s="530"/>
      <c r="BF219" s="644" t="str">
        <f>IF(SUM(BF216:BG218)=0,"",SUM(BF216:BG218))</f>
        <v/>
      </c>
      <c r="BG219" s="530"/>
      <c r="BH219" s="644" t="str">
        <f>IF(SUM(BH216:BI218)=0,"",SUM(BH216:BI218))</f>
        <v/>
      </c>
      <c r="BI219" s="530"/>
      <c r="BJ219" s="644" t="str">
        <f>IF(SUM(BJ216:BK218)=0,"",SUM(BJ216:BK218))</f>
        <v/>
      </c>
      <c r="BK219" s="529"/>
      <c r="BL219" s="530"/>
      <c r="BM219" s="645"/>
      <c r="BN219" s="529"/>
      <c r="BO219" s="633"/>
      <c r="BP219" s="529"/>
      <c r="BQ219" s="529"/>
      <c r="BR219" s="530"/>
      <c r="BS219" s="30"/>
    </row>
    <row r="220" spans="2:71" ht="13.5" customHeight="1" x14ac:dyDescent="0.25">
      <c r="B220" s="533"/>
      <c r="C220" s="503"/>
      <c r="D220" s="503"/>
      <c r="E220" s="503"/>
      <c r="F220" s="503"/>
      <c r="G220" s="503"/>
      <c r="H220" s="524"/>
      <c r="I220" s="533"/>
      <c r="J220" s="524"/>
      <c r="K220" s="533"/>
      <c r="L220" s="524"/>
      <c r="M220" s="533"/>
      <c r="N220" s="524"/>
      <c r="O220" s="533"/>
      <c r="P220" s="503"/>
      <c r="Q220" s="524"/>
      <c r="R220" s="533"/>
      <c r="S220" s="524"/>
      <c r="T220" s="533"/>
      <c r="U220" s="503"/>
      <c r="V220" s="524"/>
      <c r="W220" s="533"/>
      <c r="X220" s="503"/>
      <c r="Y220" s="524"/>
      <c r="Z220" s="533"/>
      <c r="AA220" s="524"/>
      <c r="AB220" s="533"/>
      <c r="AC220" s="503"/>
      <c r="AD220" s="524"/>
      <c r="AE220" s="533"/>
      <c r="AF220" s="503"/>
      <c r="AG220" s="524"/>
      <c r="AH220" s="533"/>
      <c r="AI220" s="524"/>
      <c r="AJ220" s="533"/>
      <c r="AK220" s="524"/>
      <c r="AL220" s="533"/>
      <c r="AM220" s="524"/>
      <c r="AN220" s="533"/>
      <c r="AO220" s="503"/>
      <c r="AP220" s="524"/>
      <c r="AQ220" s="533"/>
      <c r="AR220" s="524"/>
      <c r="AS220" s="533"/>
      <c r="AT220" s="524"/>
      <c r="AU220" s="533"/>
      <c r="AV220" s="524"/>
      <c r="AW220" s="533"/>
      <c r="AX220" s="503"/>
      <c r="AY220" s="524"/>
      <c r="AZ220" s="533"/>
      <c r="BA220" s="524"/>
      <c r="BB220" s="533"/>
      <c r="BC220" s="524"/>
      <c r="BD220" s="533"/>
      <c r="BE220" s="524"/>
      <c r="BF220" s="533"/>
      <c r="BG220" s="524"/>
      <c r="BH220" s="533"/>
      <c r="BI220" s="524"/>
      <c r="BJ220" s="533"/>
      <c r="BK220" s="503"/>
      <c r="BL220" s="524"/>
      <c r="BM220" s="503"/>
      <c r="BN220" s="503"/>
      <c r="BO220" s="533"/>
      <c r="BP220" s="503"/>
      <c r="BQ220" s="503"/>
      <c r="BR220" s="524"/>
      <c r="BS220" s="30"/>
    </row>
    <row r="221" spans="2:71" ht="13.5" customHeight="1" x14ac:dyDescent="0.25">
      <c r="B221" s="126" t="s">
        <v>229</v>
      </c>
      <c r="C221" s="127"/>
      <c r="D221" s="127"/>
      <c r="E221" s="127"/>
      <c r="F221" s="127"/>
      <c r="G221" s="127"/>
      <c r="H221" s="128"/>
      <c r="I221" s="624"/>
      <c r="J221" s="530"/>
      <c r="K221" s="624"/>
      <c r="L221" s="530"/>
      <c r="M221" s="624"/>
      <c r="N221" s="530"/>
      <c r="O221" s="626"/>
      <c r="P221" s="529"/>
      <c r="Q221" s="530"/>
      <c r="R221" s="624"/>
      <c r="S221" s="530"/>
      <c r="T221" s="628"/>
      <c r="U221" s="529"/>
      <c r="V221" s="530"/>
      <c r="W221" s="618"/>
      <c r="X221" s="527"/>
      <c r="Y221" s="526"/>
      <c r="Z221" s="624"/>
      <c r="AA221" s="530"/>
      <c r="AB221" s="628"/>
      <c r="AC221" s="529"/>
      <c r="AD221" s="530"/>
      <c r="AE221" s="618"/>
      <c r="AF221" s="527"/>
      <c r="AG221" s="526"/>
      <c r="AH221" s="624"/>
      <c r="AI221" s="530"/>
      <c r="AJ221" s="624"/>
      <c r="AK221" s="530"/>
      <c r="AL221" s="624"/>
      <c r="AM221" s="530"/>
      <c r="AN221" s="618"/>
      <c r="AO221" s="527"/>
      <c r="AP221" s="526"/>
      <c r="AQ221" s="628"/>
      <c r="AR221" s="530"/>
      <c r="AS221" s="628"/>
      <c r="AT221" s="530"/>
      <c r="AU221" s="628"/>
      <c r="AV221" s="530"/>
      <c r="AW221" s="618"/>
      <c r="AX221" s="527"/>
      <c r="AY221" s="526"/>
      <c r="AZ221" s="624"/>
      <c r="BA221" s="530"/>
      <c r="BB221" s="624"/>
      <c r="BC221" s="530"/>
      <c r="BD221" s="624"/>
      <c r="BE221" s="530"/>
      <c r="BF221" s="624"/>
      <c r="BG221" s="530"/>
      <c r="BH221" s="629"/>
      <c r="BI221" s="529"/>
      <c r="BJ221" s="618"/>
      <c r="BK221" s="527"/>
      <c r="BL221" s="526"/>
      <c r="BM221" s="629"/>
      <c r="BN221" s="529"/>
      <c r="BO221" s="618"/>
      <c r="BP221" s="527"/>
      <c r="BQ221" s="527"/>
      <c r="BR221" s="526"/>
      <c r="BS221" s="30"/>
    </row>
    <row r="222" spans="2:71" ht="13.5" customHeight="1" x14ac:dyDescent="0.25">
      <c r="B222" s="118" t="s">
        <v>230</v>
      </c>
      <c r="C222" s="119"/>
      <c r="D222" s="119"/>
      <c r="E222" s="119"/>
      <c r="F222" s="119"/>
      <c r="G222" s="119"/>
      <c r="H222" s="120"/>
      <c r="I222" s="623"/>
      <c r="J222" s="526"/>
      <c r="K222" s="623"/>
      <c r="L222" s="526"/>
      <c r="M222" s="623"/>
      <c r="N222" s="526"/>
      <c r="O222" s="527"/>
      <c r="P222" s="527"/>
      <c r="Q222" s="526"/>
      <c r="R222" s="623"/>
      <c r="S222" s="526"/>
      <c r="T222" s="554"/>
      <c r="U222" s="527"/>
      <c r="V222" s="526"/>
      <c r="W222" s="554"/>
      <c r="X222" s="527"/>
      <c r="Y222" s="526"/>
      <c r="Z222" s="623"/>
      <c r="AA222" s="526"/>
      <c r="AB222" s="554"/>
      <c r="AC222" s="527"/>
      <c r="AD222" s="526"/>
      <c r="AE222" s="554"/>
      <c r="AF222" s="527"/>
      <c r="AG222" s="526"/>
      <c r="AH222" s="623"/>
      <c r="AI222" s="526"/>
      <c r="AJ222" s="623"/>
      <c r="AK222" s="526"/>
      <c r="AL222" s="623"/>
      <c r="AM222" s="526"/>
      <c r="AN222" s="554"/>
      <c r="AO222" s="527"/>
      <c r="AP222" s="526"/>
      <c r="AQ222" s="554"/>
      <c r="AR222" s="526"/>
      <c r="AS222" s="554"/>
      <c r="AT222" s="526"/>
      <c r="AU222" s="554"/>
      <c r="AV222" s="526"/>
      <c r="AW222" s="554"/>
      <c r="AX222" s="527"/>
      <c r="AY222" s="526"/>
      <c r="AZ222" s="623"/>
      <c r="BA222" s="526"/>
      <c r="BB222" s="623"/>
      <c r="BC222" s="526"/>
      <c r="BD222" s="623"/>
      <c r="BE222" s="526"/>
      <c r="BF222" s="623"/>
      <c r="BG222" s="526"/>
      <c r="BH222" s="622"/>
      <c r="BI222" s="527"/>
      <c r="BJ222" s="554"/>
      <c r="BK222" s="527"/>
      <c r="BL222" s="526"/>
      <c r="BM222" s="622"/>
      <c r="BN222" s="527"/>
      <c r="BO222" s="554"/>
      <c r="BP222" s="527"/>
      <c r="BQ222" s="527"/>
      <c r="BR222" s="526"/>
      <c r="BS222" s="30"/>
    </row>
    <row r="223" spans="2:71" ht="13.5" customHeight="1" x14ac:dyDescent="0.25">
      <c r="B223" s="647" t="s">
        <v>231</v>
      </c>
      <c r="C223" s="529"/>
      <c r="D223" s="529"/>
      <c r="E223" s="529"/>
      <c r="F223" s="529"/>
      <c r="G223" s="529"/>
      <c r="H223" s="530"/>
      <c r="I223" s="624" t="str">
        <f>IF(SUM(I209,I214,I219,I221:J222)=0,"",SUM(I209,I214,I219,I221:J222))</f>
        <v/>
      </c>
      <c r="J223" s="530"/>
      <c r="K223" s="624" t="str">
        <f>IF(SUM(K209,K214,K219,K221:L222)=0,"",SUM(K209,K214,K219,K221:L222))</f>
        <v/>
      </c>
      <c r="L223" s="530"/>
      <c r="M223" s="624" t="str">
        <f>IF(SUM(M209,M214,M219,M221:N222)=0,"",SUM(M209,M214,M219,M221:N222))</f>
        <v/>
      </c>
      <c r="N223" s="530"/>
      <c r="O223" s="624" t="str">
        <f>IF(SUM(O209,O214,O219,O221:P222)=0,"",SUM(O209,O214,O219,O221:P222))</f>
        <v/>
      </c>
      <c r="P223" s="529"/>
      <c r="Q223" s="530"/>
      <c r="R223" s="624" t="str">
        <f>IF(SUM(R209,R214,R219,R221:S222)=0,"",SUM(R209,R214,R219,R221:S222))</f>
        <v/>
      </c>
      <c r="S223" s="530"/>
      <c r="T223" s="624" t="str">
        <f>IF(SUM(T209,T214,T219,T221:U222)=0,"",SUM(T209,T214,T219,T221:U222))</f>
        <v/>
      </c>
      <c r="U223" s="529"/>
      <c r="V223" s="530"/>
      <c r="W223" s="624" t="str">
        <f>IF(SUM(W209,W214,W219,W221:X222)=0,"",SUM(W209,W214,W219,W221:X222))</f>
        <v/>
      </c>
      <c r="X223" s="529"/>
      <c r="Y223" s="530"/>
      <c r="Z223" s="624" t="str">
        <f>IF(SUM(Z209,Z214,Z219,Z221:AA222)=0,"",SUM(Z209,Z214,Z219,Z221:AA222))</f>
        <v/>
      </c>
      <c r="AA223" s="530"/>
      <c r="AB223" s="624" t="str">
        <f>IF(SUM(AB209,AB214,AB219,AB221:AC222)=0,"",SUM(AB209,AB214,AB219,AB221:AC222))</f>
        <v/>
      </c>
      <c r="AC223" s="529"/>
      <c r="AD223" s="530"/>
      <c r="AE223" s="624" t="str">
        <f>IF(SUM(AE209,AE214,AE219,AE221:AF222)=0,"",SUM(AE209,AE214,AE219,AE221:AF222))</f>
        <v/>
      </c>
      <c r="AF223" s="529"/>
      <c r="AG223" s="530"/>
      <c r="AH223" s="624" t="str">
        <f>IF(SUM(AH209,AH214,AH219,AH221:AI222)=0,"",SUM(AH209,AH214,AH219,AH221:AI222))</f>
        <v/>
      </c>
      <c r="AI223" s="530"/>
      <c r="AJ223" s="624" t="str">
        <f>IF(SUM(AJ209,AJ214,AJ219,AJ221:AK222)=0,"",SUM(AJ209,AJ214,AJ219,AJ221:AK222))</f>
        <v/>
      </c>
      <c r="AK223" s="530"/>
      <c r="AL223" s="624" t="str">
        <f>IF(SUM(AL209,AL214,AL219,AL221:AM222)=0,"",SUM(AL209,AL214,AL219,AL221:AM222))</f>
        <v/>
      </c>
      <c r="AM223" s="530"/>
      <c r="AN223" s="624" t="str">
        <f>IF(SUM(AN209,AN214,AN219,AN221:AO222)=0,"",SUM(AN209,AN214,AN219,AN221:AO222))</f>
        <v/>
      </c>
      <c r="AO223" s="529"/>
      <c r="AP223" s="530"/>
      <c r="AQ223" s="624" t="str">
        <f>IF(SUM(AQ209,AQ214,AQ219,AQ221:AR222)=0,"",SUM(AQ209,AQ214,AQ219,AQ221:AR222))</f>
        <v/>
      </c>
      <c r="AR223" s="530"/>
      <c r="AS223" s="624" t="str">
        <f>IF(SUM(AS209,AS214,AS219,AS221:AT222)=0,"",SUM(AS209,AS214,AS219,AS221:AT222))</f>
        <v/>
      </c>
      <c r="AT223" s="530"/>
      <c r="AU223" s="624" t="str">
        <f>IF(SUM(AU209,AU214,AU219,AU221:AV222)=0,"",SUM(AU209,AU214,AU219,AU221:AV222))</f>
        <v/>
      </c>
      <c r="AV223" s="530"/>
      <c r="AW223" s="624" t="str">
        <f>IF(SUM(AW209,AW214,AW219,AW221:AX222)=0,"",SUM(AW209,AW214,AW219,AW221:AX222))</f>
        <v/>
      </c>
      <c r="AX223" s="529"/>
      <c r="AY223" s="530"/>
      <c r="AZ223" s="624" t="str">
        <f>IF(SUM(AZ209,AZ214,AZ219,AZ221:BA222)=0,"",SUM(AZ209,AZ214,AZ219,AZ221:BA222))</f>
        <v/>
      </c>
      <c r="BA223" s="530"/>
      <c r="BB223" s="624" t="str">
        <f>IF(SUM(BB209,BB214,BB219,BB221:BC222)=0,"",SUM(BB209,BB214,BB219,BB221:BC222))</f>
        <v/>
      </c>
      <c r="BC223" s="530"/>
      <c r="BD223" s="624" t="str">
        <f>IF(SUM(BD209,BD214,BD219,BD221:BE222)=0,"",SUM(BD209,BD214,BD219,BD221:BE222))</f>
        <v/>
      </c>
      <c r="BE223" s="530"/>
      <c r="BF223" s="624" t="str">
        <f>IF(SUM(BF209,BF214,BF219,BF221:BG222)=0,"",SUM(BF209,BF214,BF219,BF221:BG222))</f>
        <v/>
      </c>
      <c r="BG223" s="530"/>
      <c r="BH223" s="624" t="str">
        <f>IF(SUM(BH209,BH214,BH219,BH221:BI222)=0,"",SUM(BH209,BH214,BH219,BH221:BI222))</f>
        <v/>
      </c>
      <c r="BI223" s="530"/>
      <c r="BJ223" s="624" t="str">
        <f>IF(SUM(BJ209,BJ214,BJ219,BJ221:BK222)=0,"",SUM(BJ209,BJ214,BJ219,BJ221:BK222))</f>
        <v/>
      </c>
      <c r="BK223" s="529"/>
      <c r="BL223" s="530"/>
      <c r="BM223" s="629"/>
      <c r="BN223" s="529"/>
      <c r="BO223" s="628"/>
      <c r="BP223" s="529"/>
      <c r="BQ223" s="529"/>
      <c r="BR223" s="530"/>
      <c r="BS223" s="30"/>
    </row>
    <row r="224" spans="2:71" ht="13.5" customHeight="1" x14ac:dyDescent="0.25">
      <c r="B224" s="533"/>
      <c r="C224" s="503"/>
      <c r="D224" s="503"/>
      <c r="E224" s="503"/>
      <c r="F224" s="503"/>
      <c r="G224" s="503"/>
      <c r="H224" s="524"/>
      <c r="I224" s="531"/>
      <c r="J224" s="532"/>
      <c r="K224" s="531"/>
      <c r="L224" s="532"/>
      <c r="M224" s="531"/>
      <c r="N224" s="532"/>
      <c r="O224" s="531"/>
      <c r="P224" s="505"/>
      <c r="Q224" s="532"/>
      <c r="R224" s="531"/>
      <c r="S224" s="532"/>
      <c r="T224" s="531"/>
      <c r="U224" s="505"/>
      <c r="V224" s="532"/>
      <c r="W224" s="531"/>
      <c r="X224" s="505"/>
      <c r="Y224" s="532"/>
      <c r="Z224" s="531"/>
      <c r="AA224" s="532"/>
      <c r="AB224" s="531"/>
      <c r="AC224" s="505"/>
      <c r="AD224" s="532"/>
      <c r="AE224" s="531"/>
      <c r="AF224" s="505"/>
      <c r="AG224" s="532"/>
      <c r="AH224" s="531"/>
      <c r="AI224" s="532"/>
      <c r="AJ224" s="531"/>
      <c r="AK224" s="532"/>
      <c r="AL224" s="531"/>
      <c r="AM224" s="532"/>
      <c r="AN224" s="531"/>
      <c r="AO224" s="505"/>
      <c r="AP224" s="532"/>
      <c r="AQ224" s="531"/>
      <c r="AR224" s="532"/>
      <c r="AS224" s="531"/>
      <c r="AT224" s="532"/>
      <c r="AU224" s="531"/>
      <c r="AV224" s="532"/>
      <c r="AW224" s="531"/>
      <c r="AX224" s="505"/>
      <c r="AY224" s="532"/>
      <c r="AZ224" s="531"/>
      <c r="BA224" s="532"/>
      <c r="BB224" s="531"/>
      <c r="BC224" s="532"/>
      <c r="BD224" s="531"/>
      <c r="BE224" s="532"/>
      <c r="BF224" s="531"/>
      <c r="BG224" s="532"/>
      <c r="BH224" s="531"/>
      <c r="BI224" s="532"/>
      <c r="BJ224" s="531"/>
      <c r="BK224" s="505"/>
      <c r="BL224" s="532"/>
      <c r="BM224" s="505"/>
      <c r="BN224" s="505"/>
      <c r="BO224" s="533"/>
      <c r="BP224" s="503"/>
      <c r="BQ224" s="503"/>
      <c r="BR224" s="524"/>
      <c r="BS224" s="30"/>
    </row>
    <row r="225" spans="1:71" ht="13.5" customHeight="1" x14ac:dyDescent="0.25">
      <c r="B225" s="118" t="s">
        <v>232</v>
      </c>
      <c r="C225" s="119"/>
      <c r="D225" s="119"/>
      <c r="E225" s="119"/>
      <c r="F225" s="119"/>
      <c r="G225" s="119"/>
      <c r="H225" s="120"/>
      <c r="I225" s="623"/>
      <c r="J225" s="526"/>
      <c r="K225" s="623"/>
      <c r="L225" s="526"/>
      <c r="M225" s="623"/>
      <c r="N225" s="526"/>
      <c r="O225" s="527"/>
      <c r="P225" s="527"/>
      <c r="Q225" s="526"/>
      <c r="R225" s="623"/>
      <c r="S225" s="526"/>
      <c r="T225" s="554"/>
      <c r="U225" s="527"/>
      <c r="V225" s="526"/>
      <c r="W225" s="554"/>
      <c r="X225" s="527"/>
      <c r="Y225" s="526"/>
      <c r="Z225" s="623"/>
      <c r="AA225" s="526"/>
      <c r="AB225" s="554"/>
      <c r="AC225" s="527"/>
      <c r="AD225" s="526"/>
      <c r="AE225" s="554"/>
      <c r="AF225" s="527"/>
      <c r="AG225" s="526"/>
      <c r="AH225" s="623"/>
      <c r="AI225" s="526"/>
      <c r="AJ225" s="623"/>
      <c r="AK225" s="526"/>
      <c r="AL225" s="623"/>
      <c r="AM225" s="526"/>
      <c r="AN225" s="554"/>
      <c r="AO225" s="527"/>
      <c r="AP225" s="526"/>
      <c r="AQ225" s="554"/>
      <c r="AR225" s="526"/>
      <c r="AS225" s="554"/>
      <c r="AT225" s="526"/>
      <c r="AU225" s="554"/>
      <c r="AV225" s="526"/>
      <c r="AW225" s="554"/>
      <c r="AX225" s="527"/>
      <c r="AY225" s="526"/>
      <c r="AZ225" s="623"/>
      <c r="BA225" s="526"/>
      <c r="BB225" s="623"/>
      <c r="BC225" s="526"/>
      <c r="BD225" s="623"/>
      <c r="BE225" s="526"/>
      <c r="BF225" s="623"/>
      <c r="BG225" s="526"/>
      <c r="BH225" s="622"/>
      <c r="BI225" s="527"/>
      <c r="BJ225" s="554"/>
      <c r="BK225" s="527"/>
      <c r="BL225" s="526"/>
      <c r="BM225" s="622"/>
      <c r="BN225" s="527"/>
      <c r="BO225" s="554"/>
      <c r="BP225" s="527"/>
      <c r="BQ225" s="527"/>
      <c r="BR225" s="526"/>
      <c r="BS225" s="30"/>
    </row>
    <row r="226" spans="1:71" ht="13.5" customHeight="1" x14ac:dyDescent="0.25">
      <c r="B226" s="648" t="s">
        <v>233</v>
      </c>
      <c r="C226" s="529"/>
      <c r="D226" s="529"/>
      <c r="E226" s="529"/>
      <c r="F226" s="529"/>
      <c r="G226" s="529"/>
      <c r="H226" s="530"/>
      <c r="I226" s="624" t="str">
        <f>IF(SUM(I221:J222,I225)=0,"",SUM(I221:J222,I225))</f>
        <v/>
      </c>
      <c r="J226" s="530"/>
      <c r="K226" s="624" t="str">
        <f>IF(SUM(K221:L222,K225)=0,"",SUM(K221:L222,K225))</f>
        <v/>
      </c>
      <c r="L226" s="530"/>
      <c r="M226" s="624" t="str">
        <f>IF(SUM(M221:N222,M225)=0,"",SUM(M221:N222,M225))</f>
        <v/>
      </c>
      <c r="N226" s="530"/>
      <c r="O226" s="624" t="str">
        <f>IF(SUM(O221:P222,O225)=0,"",SUM(O221:P222,O225))</f>
        <v/>
      </c>
      <c r="P226" s="529"/>
      <c r="Q226" s="530"/>
      <c r="R226" s="624" t="str">
        <f>IF(SUM(R221:S222,R225)=0,"",SUM(R221:S222,R225))</f>
        <v/>
      </c>
      <c r="S226" s="530"/>
      <c r="T226" s="624" t="str">
        <f>IF(SUM(T221:U222,T225)=0,"",SUM(T221:U222,T225))</f>
        <v/>
      </c>
      <c r="U226" s="529"/>
      <c r="V226" s="530"/>
      <c r="W226" s="624" t="str">
        <f>IF(SUM(W221:X222,W225)=0,"",SUM(W221:X222,W225))</f>
        <v/>
      </c>
      <c r="X226" s="529"/>
      <c r="Y226" s="530"/>
      <c r="Z226" s="624" t="str">
        <f>IF(SUM(Z221:AA222,Z225)=0,"",SUM(Z221:AA222,Z225))</f>
        <v/>
      </c>
      <c r="AA226" s="530"/>
      <c r="AB226" s="624" t="str">
        <f>IF(SUM(AB221:AC222,AB225)=0,"",SUM(AB221:AC222,AB225))</f>
        <v/>
      </c>
      <c r="AC226" s="529"/>
      <c r="AD226" s="530"/>
      <c r="AE226" s="624" t="str">
        <f>IF(SUM(AE221:AF222,AE225)=0,"",SUM(AE221:AF222,AE225))</f>
        <v/>
      </c>
      <c r="AF226" s="529"/>
      <c r="AG226" s="530"/>
      <c r="AH226" s="624" t="str">
        <f>IF(SUM(AH221:AI222,AH225)=0,"",SUM(AH221:AI222,AH225))</f>
        <v/>
      </c>
      <c r="AI226" s="530"/>
      <c r="AJ226" s="624" t="str">
        <f>IF(SUM(AJ221:AK222,AJ225)=0,"",SUM(AJ221:AK222,AJ225))</f>
        <v/>
      </c>
      <c r="AK226" s="530"/>
      <c r="AL226" s="624" t="str">
        <f>IF(SUM(AL221:AM222,AL225)=0,"",SUM(AL221:AM222,AL225))</f>
        <v/>
      </c>
      <c r="AM226" s="530"/>
      <c r="AN226" s="624" t="str">
        <f>IF(SUM(AN221:AO222,AN225)=0,"",SUM(AN221:AO222,AN225))</f>
        <v/>
      </c>
      <c r="AO226" s="529"/>
      <c r="AP226" s="530"/>
      <c r="AQ226" s="624" t="str">
        <f>IF(SUM(AQ221:AR222,AQ225)=0,"",SUM(AQ221:AR222,AQ225))</f>
        <v/>
      </c>
      <c r="AR226" s="530"/>
      <c r="AS226" s="624" t="str">
        <f>IF(SUM(AS221:AT222,AS225)=0,"",SUM(AS221:AT222,AS225))</f>
        <v/>
      </c>
      <c r="AT226" s="530"/>
      <c r="AU226" s="624" t="str">
        <f>IF(SUM(AU221:AV222,AU225)=0,"",SUM(AU221:AV222,AU225))</f>
        <v/>
      </c>
      <c r="AV226" s="530"/>
      <c r="AW226" s="624" t="str">
        <f>IF(SUM(AW221:AX222,AW225)=0,"",SUM(AW221:AX222,AW225))</f>
        <v/>
      </c>
      <c r="AX226" s="529"/>
      <c r="AY226" s="530"/>
      <c r="AZ226" s="624" t="str">
        <f>IF(SUM(AZ221:BA222,AZ225)=0,"",SUM(AZ221:BA222,AZ225))</f>
        <v/>
      </c>
      <c r="BA226" s="530"/>
      <c r="BB226" s="624" t="str">
        <f>IF(SUM(BB221:BC222,BB225)=0,"",SUM(BB221:BC222,BB225))</f>
        <v/>
      </c>
      <c r="BC226" s="530"/>
      <c r="BD226" s="624" t="str">
        <f>IF(SUM(BD221:BE222,BD225)=0,"",SUM(BD221:BE222,BD225))</f>
        <v/>
      </c>
      <c r="BE226" s="530"/>
      <c r="BF226" s="624" t="str">
        <f>IF(SUM(BF221:BG222,BF225)=0,"",SUM(BF221:BG222,BF225))</f>
        <v/>
      </c>
      <c r="BG226" s="530"/>
      <c r="BH226" s="624" t="str">
        <f>IF(SUM(BH221:BI222,BH225)=0,"",SUM(BH221:BI222,BH225))</f>
        <v/>
      </c>
      <c r="BI226" s="530"/>
      <c r="BJ226" s="624" t="str">
        <f>IF(SUM(BJ221:BK222,BJ225)=0,"",SUM(BJ221:BK222,BJ225))</f>
        <v/>
      </c>
      <c r="BK226" s="529"/>
      <c r="BL226" s="530"/>
      <c r="BM226" s="629"/>
      <c r="BN226" s="529"/>
      <c r="BO226" s="628"/>
      <c r="BP226" s="529"/>
      <c r="BQ226" s="529"/>
      <c r="BR226" s="530"/>
      <c r="BS226" s="30"/>
    </row>
    <row r="227" spans="1:71" ht="13.5" customHeight="1" x14ac:dyDescent="0.25">
      <c r="B227" s="579"/>
      <c r="C227" s="535"/>
      <c r="D227" s="535"/>
      <c r="E227" s="535"/>
      <c r="F227" s="535"/>
      <c r="G227" s="535"/>
      <c r="H227" s="536"/>
      <c r="I227" s="579"/>
      <c r="J227" s="536"/>
      <c r="K227" s="579"/>
      <c r="L227" s="536"/>
      <c r="M227" s="579"/>
      <c r="N227" s="536"/>
      <c r="O227" s="579"/>
      <c r="P227" s="535"/>
      <c r="Q227" s="536"/>
      <c r="R227" s="579"/>
      <c r="S227" s="536"/>
      <c r="T227" s="579"/>
      <c r="U227" s="535"/>
      <c r="V227" s="536"/>
      <c r="W227" s="579"/>
      <c r="X227" s="535"/>
      <c r="Y227" s="536"/>
      <c r="Z227" s="579"/>
      <c r="AA227" s="536"/>
      <c r="AB227" s="579"/>
      <c r="AC227" s="535"/>
      <c r="AD227" s="536"/>
      <c r="AE227" s="579"/>
      <c r="AF227" s="535"/>
      <c r="AG227" s="536"/>
      <c r="AH227" s="579"/>
      <c r="AI227" s="536"/>
      <c r="AJ227" s="579"/>
      <c r="AK227" s="536"/>
      <c r="AL227" s="579"/>
      <c r="AM227" s="536"/>
      <c r="AN227" s="579"/>
      <c r="AO227" s="535"/>
      <c r="AP227" s="536"/>
      <c r="AQ227" s="579"/>
      <c r="AR227" s="536"/>
      <c r="AS227" s="579"/>
      <c r="AT227" s="536"/>
      <c r="AU227" s="579"/>
      <c r="AV227" s="536"/>
      <c r="AW227" s="579"/>
      <c r="AX227" s="535"/>
      <c r="AY227" s="536"/>
      <c r="AZ227" s="579"/>
      <c r="BA227" s="536"/>
      <c r="BB227" s="579"/>
      <c r="BC227" s="536"/>
      <c r="BD227" s="579"/>
      <c r="BE227" s="536"/>
      <c r="BF227" s="579"/>
      <c r="BG227" s="536"/>
      <c r="BH227" s="579"/>
      <c r="BI227" s="536"/>
      <c r="BJ227" s="579"/>
      <c r="BK227" s="535"/>
      <c r="BL227" s="536"/>
      <c r="BM227" s="535"/>
      <c r="BN227" s="535"/>
      <c r="BO227" s="533"/>
      <c r="BP227" s="503"/>
      <c r="BQ227" s="503"/>
      <c r="BR227" s="524"/>
      <c r="BS227" s="30"/>
    </row>
    <row r="228" spans="1:71" ht="13.5" customHeight="1" x14ac:dyDescent="0.25">
      <c r="B228" s="655" t="s">
        <v>234</v>
      </c>
      <c r="C228" s="505"/>
      <c r="D228" s="505"/>
      <c r="E228" s="505"/>
      <c r="F228" s="505"/>
      <c r="G228" s="505"/>
      <c r="H228" s="532"/>
      <c r="I228" s="649" t="str">
        <f>IF(SUM(I223,I226)=0,"",SUM(I223,I226))</f>
        <v/>
      </c>
      <c r="J228" s="532"/>
      <c r="K228" s="649" t="str">
        <f>IF(SUM(K223,K226)=0,"",SUM(K223,K226))</f>
        <v/>
      </c>
      <c r="L228" s="532"/>
      <c r="M228" s="649" t="str">
        <f>IF(SUM(M223,M226)=0,"",SUM(M223,M226))</f>
        <v/>
      </c>
      <c r="N228" s="532"/>
      <c r="O228" s="649" t="str">
        <f>IF(SUM(O223,O226)=0,"",SUM(O223,O226))</f>
        <v/>
      </c>
      <c r="P228" s="505"/>
      <c r="Q228" s="532"/>
      <c r="R228" s="649" t="str">
        <f>IF(SUM(R223,R226)=0,"",SUM(R223,R226))</f>
        <v/>
      </c>
      <c r="S228" s="532"/>
      <c r="T228" s="649" t="str">
        <f>IF(SUM(T223,T226)=0,"",SUM(T223,T226))</f>
        <v/>
      </c>
      <c r="U228" s="505"/>
      <c r="V228" s="532"/>
      <c r="W228" s="649" t="str">
        <f>IF(SUM(W223,W226)=0,"",SUM(W223,W226))</f>
        <v/>
      </c>
      <c r="X228" s="505"/>
      <c r="Y228" s="532"/>
      <c r="Z228" s="649" t="str">
        <f>IF(SUM(Z223,Z226)=0,"",SUM(Z223,Z226))</f>
        <v/>
      </c>
      <c r="AA228" s="532"/>
      <c r="AB228" s="649" t="str">
        <f>IF(SUM(AB223,AB226)=0,"",SUM(AB223,AB226))</f>
        <v/>
      </c>
      <c r="AC228" s="505"/>
      <c r="AD228" s="532"/>
      <c r="AE228" s="649" t="str">
        <f>IF(SUM(AE223,AE226)=0,"",SUM(AE223,AE226))</f>
        <v/>
      </c>
      <c r="AF228" s="505"/>
      <c r="AG228" s="532"/>
      <c r="AH228" s="649" t="str">
        <f>IF(SUM(AH223,AH226)=0,"",SUM(AH223,AH226))</f>
        <v/>
      </c>
      <c r="AI228" s="532"/>
      <c r="AJ228" s="649" t="str">
        <f>IF(SUM(AJ223,AJ226)=0,"",SUM(AJ223,AJ226))</f>
        <v/>
      </c>
      <c r="AK228" s="532"/>
      <c r="AL228" s="649" t="str">
        <f>IF(SUM(AL223,AL226)=0,"",SUM(AL223,AL226))</f>
        <v/>
      </c>
      <c r="AM228" s="532"/>
      <c r="AN228" s="649" t="str">
        <f>IF(SUM(AN223,AN226)=0,"",SUM(AN223,AN226))</f>
        <v/>
      </c>
      <c r="AO228" s="505"/>
      <c r="AP228" s="532"/>
      <c r="AQ228" s="649" t="str">
        <f>IF(SUM(AQ223,AQ226)=0,"",SUM(AQ223,AQ226))</f>
        <v/>
      </c>
      <c r="AR228" s="532"/>
      <c r="AS228" s="649" t="str">
        <f>IF(SUM(AS223,AS226)=0,"",SUM(AS223,AS226))</f>
        <v/>
      </c>
      <c r="AT228" s="532"/>
      <c r="AU228" s="649" t="str">
        <f>IF(SUM(AU223,AU226)=0,"",SUM(AU223,AU226))</f>
        <v/>
      </c>
      <c r="AV228" s="532"/>
      <c r="AW228" s="649" t="str">
        <f>IF(SUM(AW223,AW226)=0,"",SUM(AW223,AW226))</f>
        <v/>
      </c>
      <c r="AX228" s="505"/>
      <c r="AY228" s="532"/>
      <c r="AZ228" s="649" t="str">
        <f>IF(SUM(AZ223,AZ226)=0,"",SUM(AZ223,AZ226))</f>
        <v/>
      </c>
      <c r="BA228" s="532"/>
      <c r="BB228" s="649" t="str">
        <f>IF(SUM(BB223,BB226)=0,"",SUM(BB223,BB226))</f>
        <v/>
      </c>
      <c r="BC228" s="532"/>
      <c r="BD228" s="649" t="str">
        <f>IF(SUM(BD223,BD226)=0,"",SUM(BD223,BD226))</f>
        <v/>
      </c>
      <c r="BE228" s="532"/>
      <c r="BF228" s="649" t="str">
        <f>IF(SUM(BF223,BF226)=0,"",SUM(BF223,BF226))</f>
        <v/>
      </c>
      <c r="BG228" s="532"/>
      <c r="BH228" s="649" t="str">
        <f>IF(SUM(BH223,BH226)=0,"",SUM(BH223,BH226))</f>
        <v/>
      </c>
      <c r="BI228" s="532"/>
      <c r="BJ228" s="649" t="str">
        <f>IF(SUM(BJ223,BJ226)=0,"",SUM(BJ223,BJ226))</f>
        <v/>
      </c>
      <c r="BK228" s="505"/>
      <c r="BL228" s="532"/>
      <c r="BM228" s="650"/>
      <c r="BN228" s="532"/>
      <c r="BO228" s="651"/>
      <c r="BP228" s="591"/>
      <c r="BQ228" s="591"/>
      <c r="BR228" s="592"/>
      <c r="BS228" s="30"/>
    </row>
    <row r="229" spans="1:71" ht="13.5" customHeight="1" x14ac:dyDescent="0.25">
      <c r="B229" s="533"/>
      <c r="C229" s="503"/>
      <c r="D229" s="503"/>
      <c r="E229" s="503"/>
      <c r="F229" s="503"/>
      <c r="G229" s="503"/>
      <c r="H229" s="524"/>
      <c r="I229" s="533"/>
      <c r="J229" s="524"/>
      <c r="K229" s="533"/>
      <c r="L229" s="524"/>
      <c r="M229" s="533"/>
      <c r="N229" s="524"/>
      <c r="O229" s="533"/>
      <c r="P229" s="503"/>
      <c r="Q229" s="524"/>
      <c r="R229" s="533"/>
      <c r="S229" s="524"/>
      <c r="T229" s="533"/>
      <c r="U229" s="503"/>
      <c r="V229" s="524"/>
      <c r="W229" s="533"/>
      <c r="X229" s="503"/>
      <c r="Y229" s="524"/>
      <c r="Z229" s="533"/>
      <c r="AA229" s="524"/>
      <c r="AB229" s="533"/>
      <c r="AC229" s="503"/>
      <c r="AD229" s="524"/>
      <c r="AE229" s="533"/>
      <c r="AF229" s="503"/>
      <c r="AG229" s="524"/>
      <c r="AH229" s="533"/>
      <c r="AI229" s="524"/>
      <c r="AJ229" s="533"/>
      <c r="AK229" s="524"/>
      <c r="AL229" s="533"/>
      <c r="AM229" s="524"/>
      <c r="AN229" s="533"/>
      <c r="AO229" s="503"/>
      <c r="AP229" s="524"/>
      <c r="AQ229" s="533"/>
      <c r="AR229" s="524"/>
      <c r="AS229" s="533"/>
      <c r="AT229" s="524"/>
      <c r="AU229" s="533"/>
      <c r="AV229" s="524"/>
      <c r="AW229" s="533"/>
      <c r="AX229" s="503"/>
      <c r="AY229" s="524"/>
      <c r="AZ229" s="533"/>
      <c r="BA229" s="524"/>
      <c r="BB229" s="533"/>
      <c r="BC229" s="524"/>
      <c r="BD229" s="533"/>
      <c r="BE229" s="524"/>
      <c r="BF229" s="533"/>
      <c r="BG229" s="524"/>
      <c r="BH229" s="533"/>
      <c r="BI229" s="524"/>
      <c r="BJ229" s="533"/>
      <c r="BK229" s="503"/>
      <c r="BL229" s="524"/>
      <c r="BM229" s="533"/>
      <c r="BN229" s="524"/>
      <c r="BO229" s="533"/>
      <c r="BP229" s="503"/>
      <c r="BQ229" s="503"/>
      <c r="BR229" s="524"/>
      <c r="BS229" s="30"/>
    </row>
    <row r="230" spans="1:71" ht="13.5" customHeight="1" x14ac:dyDescent="0.25">
      <c r="B230" s="30"/>
      <c r="C230" s="30"/>
      <c r="D230" s="30"/>
      <c r="E230" s="30"/>
      <c r="F230" s="30"/>
      <c r="G230" s="30"/>
      <c r="H230" s="30"/>
      <c r="I230" s="30"/>
      <c r="J230" s="30"/>
      <c r="K230" s="30"/>
      <c r="L230" s="30"/>
      <c r="M230" s="30"/>
      <c r="N230" s="30"/>
      <c r="O230" s="30"/>
      <c r="P230" s="30"/>
      <c r="Q230" s="30"/>
      <c r="R230" s="30"/>
      <c r="S230" s="652"/>
      <c r="T230" s="505"/>
      <c r="U230" s="30"/>
      <c r="V230" s="30"/>
      <c r="W230" s="30"/>
      <c r="X230" s="30"/>
      <c r="Y230" s="30"/>
      <c r="Z230" s="30"/>
      <c r="AA230" s="30"/>
      <c r="AB230" s="30"/>
      <c r="AC230" s="30"/>
      <c r="AD230" s="30"/>
      <c r="AE230" s="30"/>
      <c r="AF230" s="30"/>
      <c r="AG230" s="30"/>
      <c r="AH230" s="30"/>
      <c r="AI230" s="30"/>
      <c r="AJ230" s="30"/>
      <c r="AK230" s="30"/>
      <c r="AL230" s="30"/>
      <c r="AM230" s="30"/>
      <c r="AN230" s="30"/>
      <c r="AO230" s="30"/>
      <c r="AP230" s="30"/>
      <c r="AQ230" s="30"/>
      <c r="AR230" s="30"/>
      <c r="AS230" s="30"/>
      <c r="AT230" s="30"/>
      <c r="AU230" s="30"/>
      <c r="AV230" s="30"/>
      <c r="AW230" s="30"/>
      <c r="AX230" s="30"/>
      <c r="AY230" s="30"/>
      <c r="AZ230" s="30"/>
      <c r="BA230" s="30"/>
      <c r="BB230" s="30"/>
      <c r="BC230" s="30"/>
      <c r="BD230" s="30"/>
      <c r="BE230" s="30"/>
      <c r="BF230" s="30"/>
      <c r="BG230" s="30"/>
      <c r="BH230" s="30"/>
      <c r="BI230" s="30"/>
      <c r="BJ230" s="30"/>
      <c r="BK230" s="30"/>
      <c r="BL230" s="30"/>
      <c r="BM230" s="30"/>
      <c r="BN230" s="30"/>
      <c r="BO230" s="30"/>
      <c r="BP230" s="30"/>
      <c r="BQ230" s="30"/>
      <c r="BR230" s="30"/>
      <c r="BS230" s="30"/>
    </row>
    <row r="231" spans="1:71" ht="13.5" customHeight="1" x14ac:dyDescent="0.25">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c r="AB231" s="30"/>
      <c r="AC231" s="30"/>
      <c r="AD231" s="30"/>
      <c r="AE231" s="30"/>
      <c r="AF231" s="30"/>
      <c r="AG231" s="30"/>
      <c r="AH231" s="30"/>
      <c r="AI231" s="30"/>
      <c r="AJ231" s="30"/>
      <c r="AK231" s="30"/>
      <c r="AL231" s="30"/>
      <c r="AM231" s="30"/>
      <c r="AN231" s="30"/>
      <c r="AO231" s="30"/>
      <c r="AP231" s="30"/>
      <c r="AQ231" s="30"/>
      <c r="AR231" s="30"/>
      <c r="AS231" s="30"/>
      <c r="AT231" s="30"/>
      <c r="AU231" s="30"/>
      <c r="AV231" s="30"/>
      <c r="AW231" s="30"/>
      <c r="AX231" s="30"/>
      <c r="AY231" s="30"/>
      <c r="AZ231" s="30"/>
      <c r="BA231" s="30"/>
      <c r="BB231" s="30"/>
      <c r="BC231" s="30"/>
      <c r="BD231" s="30"/>
      <c r="BE231" s="30"/>
      <c r="BF231" s="30"/>
      <c r="BG231" s="30"/>
      <c r="BH231" s="30"/>
      <c r="BI231" s="30"/>
      <c r="BJ231" s="30"/>
      <c r="BK231" s="30"/>
      <c r="BL231" s="30"/>
      <c r="BM231" s="30"/>
      <c r="BN231" s="30"/>
      <c r="BO231" s="30"/>
      <c r="BP231" s="30"/>
      <c r="BQ231" s="30"/>
      <c r="BR231" s="30"/>
      <c r="BS231" s="30"/>
    </row>
    <row r="232" spans="1:71" ht="13.5" customHeight="1" x14ac:dyDescent="0.25">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c r="AA232" s="30"/>
      <c r="AB232" s="30"/>
      <c r="AC232" s="30"/>
      <c r="AD232" s="30"/>
      <c r="AE232" s="30"/>
      <c r="AF232" s="30"/>
      <c r="AG232" s="30"/>
      <c r="AH232" s="30"/>
      <c r="AI232" s="30"/>
      <c r="AJ232" s="30"/>
      <c r="AK232" s="30"/>
      <c r="AL232" s="30"/>
      <c r="AM232" s="30"/>
      <c r="AN232" s="30"/>
      <c r="AO232" s="30"/>
      <c r="AP232" s="30"/>
      <c r="AQ232" s="30"/>
      <c r="AR232" s="30"/>
      <c r="AS232" s="30"/>
      <c r="AT232" s="30"/>
      <c r="AU232" s="30"/>
      <c r="AV232" s="30"/>
      <c r="AW232" s="30"/>
      <c r="AX232" s="30"/>
      <c r="AY232" s="30"/>
      <c r="AZ232" s="30"/>
      <c r="BA232" s="30"/>
      <c r="BB232" s="30"/>
      <c r="BC232" s="30"/>
      <c r="BD232" s="30"/>
      <c r="BE232" s="30"/>
      <c r="BF232" s="30"/>
      <c r="BG232" s="30"/>
      <c r="BH232" s="30"/>
      <c r="BI232" s="30"/>
      <c r="BJ232" s="30"/>
      <c r="BK232" s="30"/>
      <c r="BL232" s="30"/>
      <c r="BM232" s="30"/>
      <c r="BN232" s="30"/>
      <c r="BO232" s="30"/>
      <c r="BP232" s="30"/>
      <c r="BQ232" s="30"/>
      <c r="BR232" s="30"/>
      <c r="BS232" s="30"/>
    </row>
    <row r="233" spans="1:71" ht="13.5" customHeight="1" x14ac:dyDescent="0.25">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c r="AA233" s="30"/>
      <c r="AB233" s="30"/>
      <c r="AC233" s="30"/>
      <c r="AD233" s="30"/>
      <c r="AE233" s="30"/>
      <c r="AF233" s="30"/>
      <c r="AG233" s="30"/>
      <c r="AH233" s="30"/>
      <c r="AI233" s="30"/>
      <c r="AJ233" s="30"/>
      <c r="AK233" s="30"/>
      <c r="AL233" s="30"/>
      <c r="AM233" s="30"/>
      <c r="AN233" s="30"/>
      <c r="AO233" s="30"/>
      <c r="AP233" s="30"/>
      <c r="AQ233" s="30"/>
      <c r="AR233" s="30"/>
      <c r="AS233" s="30"/>
      <c r="AT233" s="30"/>
      <c r="AU233" s="30"/>
      <c r="AV233" s="30"/>
      <c r="AW233" s="30"/>
      <c r="AX233" s="30"/>
      <c r="AY233" s="30"/>
      <c r="AZ233" s="30"/>
      <c r="BA233" s="30"/>
      <c r="BB233" s="30"/>
      <c r="BC233" s="30"/>
      <c r="BD233" s="30"/>
      <c r="BE233" s="30"/>
      <c r="BF233" s="30"/>
      <c r="BG233" s="30"/>
      <c r="BH233" s="30"/>
      <c r="BI233" s="30"/>
      <c r="BJ233" s="30"/>
      <c r="BK233" s="30"/>
      <c r="BL233" s="30"/>
      <c r="BM233" s="30"/>
      <c r="BN233" s="30"/>
      <c r="BO233" s="30"/>
      <c r="BP233" s="30"/>
      <c r="BQ233" s="30"/>
      <c r="BR233" s="30"/>
      <c r="BS233" s="30"/>
    </row>
    <row r="234" spans="1:71" ht="13.5" customHeight="1" x14ac:dyDescent="0.25">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c r="AA234" s="30"/>
      <c r="AB234" s="30"/>
      <c r="AC234" s="30"/>
      <c r="AD234" s="30"/>
      <c r="AE234" s="30"/>
      <c r="AF234" s="30"/>
      <c r="AG234" s="30"/>
      <c r="AH234" s="30"/>
      <c r="AI234" s="30"/>
      <c r="AJ234" s="30"/>
      <c r="AK234" s="30"/>
      <c r="AL234" s="30"/>
      <c r="AM234" s="30"/>
      <c r="AN234" s="30"/>
      <c r="AO234" s="30"/>
      <c r="AP234" s="30"/>
      <c r="AQ234" s="30"/>
      <c r="AR234" s="30"/>
      <c r="AS234" s="30"/>
      <c r="AT234" s="30"/>
      <c r="AU234" s="30"/>
      <c r="AV234" s="30"/>
      <c r="AW234" s="30"/>
      <c r="AX234" s="30"/>
      <c r="AY234" s="30"/>
      <c r="AZ234" s="30"/>
      <c r="BA234" s="30"/>
      <c r="BB234" s="30"/>
      <c r="BC234" s="30"/>
      <c r="BD234" s="30"/>
      <c r="BE234" s="30"/>
      <c r="BF234" s="30"/>
      <c r="BG234" s="30"/>
      <c r="BH234" s="30"/>
      <c r="BI234" s="30"/>
      <c r="BJ234" s="30"/>
      <c r="BK234" s="30"/>
      <c r="BL234" s="30"/>
      <c r="BM234" s="30"/>
      <c r="BN234" s="30"/>
      <c r="BO234" s="30"/>
      <c r="BP234" s="30"/>
      <c r="BQ234" s="30"/>
      <c r="BR234" s="30"/>
      <c r="BS234" s="30"/>
    </row>
    <row r="235" spans="1:71" ht="13.5" customHeight="1" x14ac:dyDescent="0.25">
      <c r="A235" s="30"/>
      <c r="B235" s="49" t="s">
        <v>235</v>
      </c>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c r="AA235" s="44"/>
      <c r="AB235" s="44"/>
      <c r="AC235" s="44"/>
      <c r="AD235" s="44"/>
      <c r="AE235" s="44"/>
      <c r="AF235" s="44"/>
      <c r="AG235" s="44"/>
      <c r="AH235" s="44"/>
      <c r="AI235" s="30"/>
      <c r="AJ235" s="30"/>
      <c r="AK235" s="49" t="s">
        <v>236</v>
      </c>
      <c r="AL235" s="44"/>
      <c r="AM235" s="44"/>
      <c r="AN235" s="44"/>
      <c r="AO235" s="44"/>
      <c r="AP235" s="44"/>
      <c r="AQ235" s="44"/>
      <c r="AR235" s="44"/>
      <c r="AS235" s="44"/>
      <c r="AT235" s="44"/>
      <c r="AU235" s="44"/>
      <c r="AV235" s="44"/>
      <c r="AW235" s="44"/>
      <c r="AX235" s="44"/>
      <c r="AY235" s="44"/>
      <c r="AZ235" s="44"/>
      <c r="BA235" s="44"/>
      <c r="BB235" s="44"/>
      <c r="BC235" s="44"/>
      <c r="BD235" s="44"/>
      <c r="BE235" s="44"/>
      <c r="BF235" s="44"/>
      <c r="BG235" s="44"/>
      <c r="BH235" s="44"/>
      <c r="BI235" s="44"/>
      <c r="BJ235" s="44"/>
      <c r="BK235" s="44"/>
      <c r="BL235" s="44"/>
      <c r="BM235" s="44"/>
      <c r="BN235" s="44"/>
      <c r="BO235" s="44"/>
      <c r="BP235" s="44"/>
      <c r="BQ235" s="44"/>
      <c r="BR235" s="44"/>
      <c r="BS235" s="30"/>
    </row>
    <row r="236" spans="1:71" ht="13.5" customHeight="1" x14ac:dyDescent="0.25">
      <c r="A236" s="45"/>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AF236" s="30"/>
      <c r="AG236" s="30"/>
      <c r="AH236" s="30"/>
      <c r="AI236" s="30"/>
      <c r="AJ236" s="30"/>
      <c r="AK236" s="45"/>
      <c r="AL236" s="17"/>
      <c r="AM236" s="17"/>
      <c r="AN236" s="17"/>
      <c r="AO236" s="17"/>
      <c r="AP236" s="17"/>
      <c r="AQ236" s="17"/>
      <c r="AR236" s="17"/>
      <c r="AS236" s="17"/>
      <c r="AT236" s="17"/>
      <c r="AU236" s="17"/>
      <c r="AV236" s="17"/>
      <c r="AW236" s="17"/>
      <c r="AX236" s="17"/>
      <c r="AY236" s="17"/>
      <c r="AZ236" s="17"/>
      <c r="BA236" s="17"/>
      <c r="BB236" s="17"/>
      <c r="BC236" s="17"/>
      <c r="BD236" s="17"/>
      <c r="BE236" s="17"/>
      <c r="BF236" s="17"/>
      <c r="BG236" s="17"/>
      <c r="BH236" s="17"/>
      <c r="BO236" s="30"/>
      <c r="BP236" s="30"/>
      <c r="BQ236" s="30"/>
      <c r="BR236" s="30"/>
      <c r="BS236" s="30"/>
    </row>
    <row r="237" spans="1:71" ht="13.5" customHeight="1" x14ac:dyDescent="0.25">
      <c r="A237" s="30"/>
      <c r="B237" s="30"/>
      <c r="C237" s="30"/>
      <c r="D237" s="30"/>
      <c r="E237" s="30"/>
      <c r="F237" s="30"/>
      <c r="G237" s="30"/>
      <c r="H237" s="30"/>
      <c r="I237" s="30"/>
      <c r="J237" s="30"/>
      <c r="K237" s="30"/>
      <c r="L237" s="30"/>
      <c r="M237" s="30"/>
      <c r="N237" s="30"/>
      <c r="O237" s="30"/>
      <c r="AG237" s="30"/>
      <c r="AH237" s="30"/>
      <c r="AI237" s="30"/>
      <c r="AJ237" s="30"/>
      <c r="AK237" t="s">
        <v>237</v>
      </c>
      <c r="BO237" s="30"/>
      <c r="BP237" s="30"/>
      <c r="BQ237" s="30"/>
      <c r="BR237" s="30"/>
      <c r="BS237" s="30"/>
    </row>
    <row r="238" spans="1:71" ht="13.5" customHeight="1" x14ac:dyDescent="0.25">
      <c r="A238" s="41"/>
      <c r="B238" s="656" t="s">
        <v>216</v>
      </c>
      <c r="C238" s="529"/>
      <c r="D238" s="529"/>
      <c r="E238" s="529"/>
      <c r="F238" s="529"/>
      <c r="G238" s="529"/>
      <c r="H238" s="529"/>
      <c r="I238" s="529"/>
      <c r="J238" s="529"/>
      <c r="K238" s="529"/>
      <c r="L238" s="529"/>
      <c r="M238" s="529"/>
      <c r="N238" s="529"/>
      <c r="O238" s="130"/>
      <c r="P238" s="131"/>
      <c r="Q238" s="131"/>
      <c r="R238" s="131"/>
      <c r="S238" s="132"/>
      <c r="T238" s="133"/>
      <c r="AH238" s="30"/>
      <c r="AI238" s="30"/>
      <c r="AJ238" s="30"/>
      <c r="AK238" t="s">
        <v>238</v>
      </c>
      <c r="AL238" s="30"/>
      <c r="AQ238" s="30"/>
    </row>
    <row r="239" spans="1:71" ht="13.5" customHeight="1" x14ac:dyDescent="0.25">
      <c r="A239" s="41"/>
      <c r="B239" s="531"/>
      <c r="C239" s="505"/>
      <c r="D239" s="505"/>
      <c r="E239" s="505"/>
      <c r="F239" s="505"/>
      <c r="G239" s="505"/>
      <c r="H239" s="505"/>
      <c r="I239" s="505"/>
      <c r="J239" s="505"/>
      <c r="K239" s="505"/>
      <c r="L239" s="505"/>
      <c r="M239" s="505"/>
      <c r="N239" s="505"/>
      <c r="O239" s="134"/>
      <c r="P239" s="135"/>
      <c r="Q239" s="135"/>
      <c r="R239" s="135"/>
      <c r="S239" s="136"/>
      <c r="T239" s="137"/>
      <c r="U239" s="30"/>
      <c r="V239" s="30"/>
      <c r="W239" s="30"/>
      <c r="X239" s="30"/>
      <c r="Y239" s="30"/>
      <c r="Z239" s="30"/>
      <c r="AA239" s="30"/>
      <c r="AB239" s="30"/>
      <c r="AC239" s="30"/>
      <c r="AD239" s="30"/>
      <c r="AE239" s="30"/>
      <c r="AF239" s="30"/>
      <c r="AG239" s="30"/>
      <c r="AH239" s="30"/>
      <c r="AI239" s="30"/>
      <c r="AJ239" s="30"/>
      <c r="AK239" s="30"/>
      <c r="AL239" s="30"/>
      <c r="AM239" s="30"/>
      <c r="AN239" s="30"/>
      <c r="AO239" s="30"/>
      <c r="AP239" s="30"/>
      <c r="AQ239" s="30"/>
      <c r="AR239" s="30"/>
      <c r="AS239" s="30"/>
      <c r="AT239" s="30"/>
      <c r="AU239" s="30"/>
      <c r="AV239" s="30"/>
      <c r="AW239" s="30"/>
      <c r="AX239" s="30"/>
      <c r="AY239" s="30"/>
      <c r="AZ239" s="30"/>
      <c r="BA239" s="30"/>
      <c r="BB239" s="30"/>
      <c r="BC239" s="30"/>
      <c r="BD239" s="30"/>
      <c r="BE239" s="30"/>
      <c r="BF239" s="30"/>
      <c r="BG239" s="30"/>
      <c r="BH239" s="30"/>
      <c r="BI239" s="30"/>
      <c r="BJ239" s="30"/>
      <c r="BK239" s="30"/>
      <c r="BL239" s="30"/>
      <c r="BM239" s="30"/>
      <c r="BN239" s="30"/>
      <c r="BO239" s="30"/>
      <c r="BP239" s="30"/>
      <c r="BQ239" s="30"/>
      <c r="BR239" s="30"/>
      <c r="BS239" s="30"/>
    </row>
    <row r="240" spans="1:71" ht="13.5" customHeight="1" x14ac:dyDescent="0.25">
      <c r="A240" s="41"/>
      <c r="B240" s="579"/>
      <c r="C240" s="535"/>
      <c r="D240" s="535"/>
      <c r="E240" s="535"/>
      <c r="F240" s="535"/>
      <c r="G240" s="535"/>
      <c r="H240" s="535"/>
      <c r="I240" s="535"/>
      <c r="J240" s="535"/>
      <c r="K240" s="535"/>
      <c r="L240" s="535"/>
      <c r="M240" s="535"/>
      <c r="N240" s="535"/>
      <c r="O240" s="138" t="s">
        <v>239</v>
      </c>
      <c r="P240" s="139"/>
      <c r="Q240" s="139"/>
      <c r="R240" s="140"/>
      <c r="S240" s="140"/>
      <c r="T240" s="141"/>
      <c r="U240" s="30"/>
      <c r="V240" s="30"/>
      <c r="W240" s="30"/>
      <c r="AH240" s="30"/>
      <c r="AI240" s="30"/>
      <c r="AJ240" s="30"/>
      <c r="AK240" t="s">
        <v>240</v>
      </c>
      <c r="AL240" s="30"/>
      <c r="AM240" s="30"/>
      <c r="AN240" s="30"/>
      <c r="AO240" s="30"/>
      <c r="AP240" s="30"/>
      <c r="AQ240" s="30"/>
      <c r="AR240" s="30"/>
      <c r="AS240" s="30"/>
      <c r="AT240" s="30"/>
      <c r="AU240" s="30"/>
      <c r="AV240" s="30"/>
      <c r="AW240" s="30"/>
      <c r="AX240" s="30"/>
      <c r="AY240" s="30"/>
      <c r="AZ240" s="30"/>
      <c r="BA240" s="30"/>
      <c r="BB240" s="30"/>
      <c r="BC240" s="30"/>
      <c r="BD240" s="30"/>
    </row>
    <row r="241" spans="1:56" ht="13.5" customHeight="1" x14ac:dyDescent="0.25">
      <c r="A241" s="41"/>
      <c r="B241" s="657" t="s">
        <v>217</v>
      </c>
      <c r="C241" s="503"/>
      <c r="D241" s="503"/>
      <c r="E241" s="503"/>
      <c r="F241" s="503"/>
      <c r="G241" s="503"/>
      <c r="H241" s="503"/>
      <c r="I241" s="503"/>
      <c r="J241" s="503"/>
      <c r="K241" s="503"/>
      <c r="L241" s="503"/>
      <c r="M241" s="503"/>
      <c r="N241" s="503"/>
      <c r="O241" s="654">
        <f t="shared" ref="O241:O244" si="0">I206</f>
        <v>0</v>
      </c>
      <c r="P241" s="503"/>
      <c r="Q241" s="503"/>
      <c r="R241" s="503"/>
      <c r="S241" s="503"/>
      <c r="T241" s="524"/>
      <c r="U241" s="30"/>
      <c r="V241" s="30"/>
      <c r="W241" s="30"/>
      <c r="AH241" s="30"/>
      <c r="AI241" s="30"/>
      <c r="AJ241" s="30"/>
      <c r="AK241" t="s">
        <v>241</v>
      </c>
      <c r="AL241" s="30"/>
      <c r="AM241" s="30"/>
      <c r="AN241" s="30"/>
      <c r="AO241" s="30"/>
      <c r="AP241" s="30"/>
      <c r="AQ241" s="30"/>
      <c r="AR241" s="30"/>
      <c r="AS241" s="30"/>
      <c r="AT241" s="30"/>
      <c r="AU241" s="30"/>
      <c r="AV241" s="30"/>
      <c r="AW241" s="30"/>
      <c r="AX241" s="30"/>
      <c r="AY241" s="30"/>
      <c r="AZ241" s="30"/>
      <c r="BA241" s="30"/>
      <c r="BB241" s="30"/>
      <c r="BC241" s="30"/>
      <c r="BD241" s="30"/>
    </row>
    <row r="242" spans="1:56" ht="13.5" customHeight="1" x14ac:dyDescent="0.25">
      <c r="A242" s="41"/>
      <c r="B242" s="658" t="s">
        <v>218</v>
      </c>
      <c r="C242" s="527"/>
      <c r="D242" s="527"/>
      <c r="E242" s="527"/>
      <c r="F242" s="527"/>
      <c r="G242" s="527"/>
      <c r="H242" s="527"/>
      <c r="I242" s="527"/>
      <c r="J242" s="527"/>
      <c r="K242" s="527"/>
      <c r="L242" s="527"/>
      <c r="M242" s="527"/>
      <c r="N242" s="527"/>
      <c r="O242" s="659">
        <f t="shared" si="0"/>
        <v>0</v>
      </c>
      <c r="P242" s="503"/>
      <c r="Q242" s="503"/>
      <c r="R242" s="503"/>
      <c r="S242" s="503"/>
      <c r="T242" s="524"/>
      <c r="U242" s="30"/>
      <c r="V242" s="30"/>
      <c r="W242" s="30"/>
      <c r="AH242" s="30"/>
      <c r="AI242" s="30"/>
      <c r="AJ242" s="30"/>
      <c r="AK242" s="30"/>
      <c r="AL242" s="30"/>
      <c r="AM242" s="30"/>
      <c r="AN242" s="30"/>
      <c r="AO242" s="30"/>
      <c r="AP242" s="30"/>
      <c r="AQ242" s="30"/>
      <c r="AR242" s="30"/>
      <c r="AS242" s="30"/>
      <c r="AT242" s="30"/>
      <c r="AU242" s="30"/>
      <c r="AV242" s="30"/>
      <c r="AW242" s="30"/>
      <c r="AX242" s="30"/>
      <c r="AY242" s="30"/>
      <c r="AZ242" s="30"/>
      <c r="BA242" s="30"/>
      <c r="BB242" s="30"/>
      <c r="BC242" s="30"/>
      <c r="BD242" s="30"/>
    </row>
    <row r="243" spans="1:56" ht="13.5" customHeight="1" x14ac:dyDescent="0.25">
      <c r="A243" s="41"/>
      <c r="B243" s="653" t="s">
        <v>219</v>
      </c>
      <c r="C243" s="529"/>
      <c r="D243" s="529"/>
      <c r="E243" s="529"/>
      <c r="F243" s="529"/>
      <c r="G243" s="529"/>
      <c r="H243" s="529"/>
      <c r="I243" s="529"/>
      <c r="J243" s="529"/>
      <c r="K243" s="529"/>
      <c r="L243" s="529"/>
      <c r="M243" s="529"/>
      <c r="N243" s="529"/>
      <c r="O243" s="654">
        <f t="shared" si="0"/>
        <v>0</v>
      </c>
      <c r="P243" s="503"/>
      <c r="Q243" s="503"/>
      <c r="R243" s="503"/>
      <c r="S243" s="503"/>
      <c r="T243" s="524"/>
      <c r="U243" s="30"/>
      <c r="V243" s="30"/>
      <c r="W243" s="30"/>
      <c r="AH243" s="30"/>
      <c r="AI243" s="30"/>
      <c r="AJ243" s="30"/>
      <c r="AK243" t="s">
        <v>242</v>
      </c>
      <c r="AL243" s="30"/>
      <c r="AM243" s="30"/>
      <c r="AN243" s="30"/>
      <c r="AO243" s="30"/>
      <c r="AP243" s="30"/>
      <c r="AQ243" s="30"/>
      <c r="AR243" s="30"/>
      <c r="AS243" s="30"/>
      <c r="AT243" s="30"/>
      <c r="AU243" s="30"/>
      <c r="AV243" s="30"/>
      <c r="AW243" s="30"/>
      <c r="AX243" s="30"/>
      <c r="AY243" s="30"/>
      <c r="AZ243" s="30"/>
      <c r="BA243" s="30"/>
      <c r="BB243" s="30"/>
      <c r="BC243" s="30"/>
      <c r="BD243" s="30"/>
    </row>
    <row r="244" spans="1:56" ht="13.5" customHeight="1" x14ac:dyDescent="0.25">
      <c r="A244" s="41"/>
      <c r="B244" s="660" t="s">
        <v>220</v>
      </c>
      <c r="C244" s="529"/>
      <c r="D244" s="529"/>
      <c r="E244" s="529"/>
      <c r="F244" s="529"/>
      <c r="G244" s="529"/>
      <c r="H244" s="529"/>
      <c r="I244" s="529"/>
      <c r="J244" s="529"/>
      <c r="K244" s="529"/>
      <c r="L244" s="529"/>
      <c r="M244" s="529"/>
      <c r="N244" s="530"/>
      <c r="O244" s="661" t="str">
        <f t="shared" si="0"/>
        <v/>
      </c>
      <c r="P244" s="505"/>
      <c r="Q244" s="505"/>
      <c r="R244" s="505"/>
      <c r="S244" s="505"/>
      <c r="T244" s="532"/>
      <c r="U244" s="30"/>
      <c r="V244" s="30"/>
      <c r="W244" s="30"/>
      <c r="AH244" s="30"/>
      <c r="AI244" s="30"/>
      <c r="AJ244" s="30"/>
      <c r="AK244" s="136"/>
      <c r="AL244" s="30"/>
      <c r="AM244" s="30"/>
      <c r="AN244" s="30"/>
      <c r="AO244" s="30"/>
      <c r="AP244" s="30"/>
      <c r="AQ244" s="30"/>
      <c r="AR244" s="30"/>
      <c r="AS244" s="30"/>
      <c r="AT244" s="30"/>
      <c r="AU244" s="30"/>
      <c r="AV244" s="30"/>
      <c r="AW244" s="30"/>
      <c r="AX244" s="30"/>
      <c r="AY244" s="30"/>
      <c r="AZ244" s="30"/>
      <c r="BA244" s="30"/>
      <c r="BB244" s="30"/>
      <c r="BC244" s="30"/>
      <c r="BD244" s="30"/>
    </row>
    <row r="245" spans="1:56" ht="13.5" customHeight="1" x14ac:dyDescent="0.25">
      <c r="A245" s="41"/>
      <c r="B245" s="533"/>
      <c r="C245" s="503"/>
      <c r="D245" s="503"/>
      <c r="E245" s="503"/>
      <c r="F245" s="503"/>
      <c r="G245" s="503"/>
      <c r="H245" s="503"/>
      <c r="I245" s="503"/>
      <c r="J245" s="503"/>
      <c r="K245" s="503"/>
      <c r="L245" s="503"/>
      <c r="M245" s="503"/>
      <c r="N245" s="524"/>
      <c r="O245" s="533"/>
      <c r="P245" s="503"/>
      <c r="Q245" s="503"/>
      <c r="R245" s="503"/>
      <c r="S245" s="503"/>
      <c r="T245" s="524"/>
      <c r="U245" s="30"/>
      <c r="V245" s="30"/>
      <c r="W245" s="30"/>
      <c r="AH245" s="30"/>
      <c r="AI245" s="30"/>
      <c r="AJ245" s="30"/>
      <c r="AK245" s="136" t="s">
        <v>243</v>
      </c>
      <c r="AL245" s="30"/>
      <c r="AM245" s="30"/>
      <c r="AN245" s="30"/>
      <c r="AO245" s="30"/>
      <c r="AP245" s="30"/>
      <c r="AQ245" s="30"/>
      <c r="AR245" s="30"/>
      <c r="AS245" s="30"/>
      <c r="AT245" s="30"/>
      <c r="AU245" s="30"/>
      <c r="AV245" s="30"/>
      <c r="AW245" s="30"/>
      <c r="AX245" s="30"/>
      <c r="AY245" s="30"/>
      <c r="AZ245" s="30"/>
      <c r="BA245" s="30"/>
      <c r="BB245" s="30"/>
      <c r="BC245" s="30"/>
      <c r="BD245" s="30"/>
    </row>
    <row r="246" spans="1:56" ht="13.5" customHeight="1" x14ac:dyDescent="0.25">
      <c r="A246" s="41"/>
      <c r="B246" s="657" t="s">
        <v>221</v>
      </c>
      <c r="C246" s="503"/>
      <c r="D246" s="503"/>
      <c r="E246" s="503"/>
      <c r="F246" s="503"/>
      <c r="G246" s="503"/>
      <c r="H246" s="503"/>
      <c r="I246" s="503"/>
      <c r="J246" s="503"/>
      <c r="K246" s="503"/>
      <c r="L246" s="503"/>
      <c r="M246" s="503"/>
      <c r="N246" s="503"/>
      <c r="O246" s="654">
        <f t="shared" ref="O246:O249" si="1">I211</f>
        <v>0</v>
      </c>
      <c r="P246" s="503"/>
      <c r="Q246" s="503"/>
      <c r="R246" s="503"/>
      <c r="S246" s="503"/>
      <c r="T246" s="524"/>
      <c r="AH246" s="30"/>
      <c r="AI246" s="30"/>
      <c r="AJ246" s="30"/>
      <c r="AK246" t="s">
        <v>244</v>
      </c>
      <c r="AL246" s="30"/>
      <c r="AQ246" s="30"/>
    </row>
    <row r="247" spans="1:56" ht="13.5" customHeight="1" x14ac:dyDescent="0.25">
      <c r="A247" s="41"/>
      <c r="B247" s="658" t="s">
        <v>222</v>
      </c>
      <c r="C247" s="527"/>
      <c r="D247" s="527"/>
      <c r="E247" s="527"/>
      <c r="F247" s="527"/>
      <c r="G247" s="527"/>
      <c r="H247" s="527"/>
      <c r="I247" s="527"/>
      <c r="J247" s="527"/>
      <c r="K247" s="527"/>
      <c r="L247" s="527"/>
      <c r="M247" s="527"/>
      <c r="N247" s="527"/>
      <c r="O247" s="659">
        <f t="shared" si="1"/>
        <v>0</v>
      </c>
      <c r="P247" s="503"/>
      <c r="Q247" s="503"/>
      <c r="R247" s="503"/>
      <c r="S247" s="503"/>
      <c r="T247" s="524"/>
      <c r="AH247" s="30"/>
      <c r="AI247" s="30"/>
      <c r="AJ247" s="30"/>
      <c r="AK247" s="136" t="s">
        <v>245</v>
      </c>
      <c r="AL247" s="30"/>
      <c r="AQ247" s="30"/>
    </row>
    <row r="248" spans="1:56" ht="13.5" customHeight="1" x14ac:dyDescent="0.25">
      <c r="A248" s="41"/>
      <c r="B248" s="653" t="s">
        <v>223</v>
      </c>
      <c r="C248" s="529"/>
      <c r="D248" s="529"/>
      <c r="E248" s="529"/>
      <c r="F248" s="529"/>
      <c r="G248" s="529"/>
      <c r="H248" s="529"/>
      <c r="I248" s="529"/>
      <c r="J248" s="529"/>
      <c r="K248" s="529"/>
      <c r="L248" s="529"/>
      <c r="M248" s="529"/>
      <c r="N248" s="529"/>
      <c r="O248" s="654">
        <f t="shared" si="1"/>
        <v>0</v>
      </c>
      <c r="P248" s="503"/>
      <c r="Q248" s="503"/>
      <c r="R248" s="503"/>
      <c r="S248" s="503"/>
      <c r="T248" s="524"/>
      <c r="AH248" s="30"/>
      <c r="AI248" s="30"/>
      <c r="AJ248" s="30"/>
      <c r="AK248" s="136"/>
      <c r="AL248" s="30"/>
      <c r="AQ248" s="30"/>
    </row>
    <row r="249" spans="1:56" ht="13.5" customHeight="1" x14ac:dyDescent="0.25">
      <c r="A249" s="41"/>
      <c r="B249" s="660" t="s">
        <v>224</v>
      </c>
      <c r="C249" s="529"/>
      <c r="D249" s="529"/>
      <c r="E249" s="529"/>
      <c r="F249" s="529"/>
      <c r="G249" s="529"/>
      <c r="H249" s="529"/>
      <c r="I249" s="529"/>
      <c r="J249" s="529"/>
      <c r="K249" s="529"/>
      <c r="L249" s="529"/>
      <c r="M249" s="529"/>
      <c r="N249" s="530"/>
      <c r="O249" s="661" t="str">
        <f t="shared" si="1"/>
        <v/>
      </c>
      <c r="P249" s="505"/>
      <c r="Q249" s="505"/>
      <c r="R249" s="505"/>
      <c r="S249" s="505"/>
      <c r="T249" s="532"/>
      <c r="AH249" s="30"/>
      <c r="AI249" s="30"/>
      <c r="AJ249" s="30"/>
      <c r="AK249" s="136"/>
      <c r="AL249" s="30"/>
      <c r="AQ249" s="30"/>
    </row>
    <row r="250" spans="1:56" ht="13.5" customHeight="1" x14ac:dyDescent="0.25">
      <c r="A250" s="41"/>
      <c r="B250" s="533"/>
      <c r="C250" s="503"/>
      <c r="D250" s="503"/>
      <c r="E250" s="503"/>
      <c r="F250" s="503"/>
      <c r="G250" s="503"/>
      <c r="H250" s="503"/>
      <c r="I250" s="503"/>
      <c r="J250" s="503"/>
      <c r="K250" s="503"/>
      <c r="L250" s="503"/>
      <c r="M250" s="503"/>
      <c r="N250" s="524"/>
      <c r="O250" s="533"/>
      <c r="P250" s="503"/>
      <c r="Q250" s="503"/>
      <c r="R250" s="503"/>
      <c r="S250" s="503"/>
      <c r="T250" s="524"/>
      <c r="AH250" s="30"/>
      <c r="AI250" s="30"/>
      <c r="AJ250" s="30"/>
      <c r="AK250" t="s">
        <v>246</v>
      </c>
      <c r="AL250" s="30"/>
      <c r="AQ250" s="30"/>
    </row>
    <row r="251" spans="1:56" ht="13.5" customHeight="1" x14ac:dyDescent="0.25">
      <c r="A251" s="41"/>
      <c r="B251" s="657" t="s">
        <v>225</v>
      </c>
      <c r="C251" s="503"/>
      <c r="D251" s="503"/>
      <c r="E251" s="503"/>
      <c r="F251" s="503"/>
      <c r="G251" s="503"/>
      <c r="H251" s="503"/>
      <c r="I251" s="503"/>
      <c r="J251" s="503"/>
      <c r="K251" s="503"/>
      <c r="L251" s="503"/>
      <c r="M251" s="503"/>
      <c r="N251" s="503"/>
      <c r="O251" s="654">
        <f t="shared" ref="O251:O254" si="2">I216</f>
        <v>0</v>
      </c>
      <c r="P251" s="503"/>
      <c r="Q251" s="503"/>
      <c r="R251" s="503"/>
      <c r="S251" s="503"/>
      <c r="T251" s="524"/>
      <c r="AH251" s="30"/>
      <c r="AI251" s="30"/>
      <c r="AJ251" s="30"/>
      <c r="AL251" s="30"/>
      <c r="AQ251" s="30"/>
    </row>
    <row r="252" spans="1:56" ht="13.5" customHeight="1" x14ac:dyDescent="0.25">
      <c r="A252" s="41"/>
      <c r="B252" s="662" t="s">
        <v>226</v>
      </c>
      <c r="C252" s="527"/>
      <c r="D252" s="527"/>
      <c r="E252" s="527"/>
      <c r="F252" s="527"/>
      <c r="G252" s="527"/>
      <c r="H252" s="527"/>
      <c r="I252" s="527"/>
      <c r="J252" s="527"/>
      <c r="K252" s="527"/>
      <c r="L252" s="527"/>
      <c r="M252" s="527"/>
      <c r="N252" s="527"/>
      <c r="O252" s="659">
        <f t="shared" si="2"/>
        <v>0</v>
      </c>
      <c r="P252" s="503"/>
      <c r="Q252" s="503"/>
      <c r="R252" s="503"/>
      <c r="S252" s="503"/>
      <c r="T252" s="524"/>
      <c r="AH252" s="30"/>
      <c r="AI252" s="30"/>
      <c r="AJ252" s="30"/>
      <c r="AK252" t="s">
        <v>247</v>
      </c>
      <c r="AL252" s="30"/>
      <c r="AQ252" s="30"/>
    </row>
    <row r="253" spans="1:56" ht="13.5" customHeight="1" x14ac:dyDescent="0.25">
      <c r="A253" s="41"/>
      <c r="B253" s="653" t="s">
        <v>227</v>
      </c>
      <c r="C253" s="529"/>
      <c r="D253" s="529"/>
      <c r="E253" s="529"/>
      <c r="F253" s="529"/>
      <c r="G253" s="529"/>
      <c r="H253" s="529"/>
      <c r="I253" s="529"/>
      <c r="J253" s="529"/>
      <c r="K253" s="529"/>
      <c r="L253" s="529"/>
      <c r="M253" s="529"/>
      <c r="N253" s="529"/>
      <c r="O253" s="654">
        <f t="shared" si="2"/>
        <v>0</v>
      </c>
      <c r="P253" s="503"/>
      <c r="Q253" s="503"/>
      <c r="R253" s="503"/>
      <c r="S253" s="503"/>
      <c r="T253" s="524"/>
      <c r="AH253" s="30"/>
      <c r="AI253" s="30"/>
      <c r="AJ253" s="30"/>
      <c r="AK253" t="s">
        <v>248</v>
      </c>
      <c r="AL253" s="30"/>
      <c r="AQ253" s="30"/>
    </row>
    <row r="254" spans="1:56" ht="13.5" customHeight="1" x14ac:dyDescent="0.25">
      <c r="A254" s="41"/>
      <c r="B254" s="663" t="s">
        <v>228</v>
      </c>
      <c r="C254" s="529"/>
      <c r="D254" s="529"/>
      <c r="E254" s="529"/>
      <c r="F254" s="529"/>
      <c r="G254" s="529"/>
      <c r="H254" s="529"/>
      <c r="I254" s="529"/>
      <c r="J254" s="529"/>
      <c r="K254" s="529"/>
      <c r="L254" s="529"/>
      <c r="M254" s="529"/>
      <c r="N254" s="530"/>
      <c r="O254" s="661" t="str">
        <f t="shared" si="2"/>
        <v/>
      </c>
      <c r="P254" s="505"/>
      <c r="Q254" s="505"/>
      <c r="R254" s="505"/>
      <c r="S254" s="505"/>
      <c r="T254" s="532"/>
      <c r="AH254" s="30"/>
      <c r="AI254" s="30"/>
      <c r="AJ254" s="30"/>
      <c r="AL254" s="30"/>
      <c r="AQ254" s="30"/>
    </row>
    <row r="255" spans="1:56" ht="13.5" customHeight="1" x14ac:dyDescent="0.25">
      <c r="A255" s="41"/>
      <c r="B255" s="533"/>
      <c r="C255" s="503"/>
      <c r="D255" s="503"/>
      <c r="E255" s="503"/>
      <c r="F255" s="503"/>
      <c r="G255" s="503"/>
      <c r="H255" s="503"/>
      <c r="I255" s="503"/>
      <c r="J255" s="503"/>
      <c r="K255" s="503"/>
      <c r="L255" s="503"/>
      <c r="M255" s="503"/>
      <c r="N255" s="524"/>
      <c r="O255" s="533"/>
      <c r="P255" s="503"/>
      <c r="Q255" s="503"/>
      <c r="R255" s="503"/>
      <c r="S255" s="503"/>
      <c r="T255" s="524"/>
      <c r="AH255" s="30"/>
      <c r="AI255" s="30"/>
      <c r="AJ255" s="30"/>
      <c r="AK255" t="s">
        <v>249</v>
      </c>
      <c r="AL255" s="30"/>
      <c r="AQ255" s="30"/>
    </row>
    <row r="256" spans="1:56" ht="13.5" customHeight="1" x14ac:dyDescent="0.25">
      <c r="A256" s="41"/>
      <c r="B256" s="653" t="s">
        <v>229</v>
      </c>
      <c r="C256" s="529"/>
      <c r="D256" s="529"/>
      <c r="E256" s="529"/>
      <c r="F256" s="529"/>
      <c r="G256" s="529"/>
      <c r="H256" s="529"/>
      <c r="I256" s="529"/>
      <c r="J256" s="529"/>
      <c r="K256" s="529"/>
      <c r="L256" s="529"/>
      <c r="M256" s="529"/>
      <c r="N256" s="529"/>
      <c r="O256" s="654">
        <f t="shared" ref="O256:O258" si="3">I221</f>
        <v>0</v>
      </c>
      <c r="P256" s="503"/>
      <c r="Q256" s="503"/>
      <c r="R256" s="503"/>
      <c r="S256" s="503"/>
      <c r="T256" s="524"/>
      <c r="AH256" s="30"/>
      <c r="AI256" s="30"/>
      <c r="AJ256" s="30"/>
      <c r="AK256" t="s">
        <v>250</v>
      </c>
      <c r="AL256" s="30"/>
      <c r="AQ256" s="30"/>
    </row>
    <row r="257" spans="1:71" ht="13.5" customHeight="1" x14ac:dyDescent="0.25">
      <c r="A257" s="41"/>
      <c r="B257" s="662" t="s">
        <v>230</v>
      </c>
      <c r="C257" s="527"/>
      <c r="D257" s="527"/>
      <c r="E257" s="527"/>
      <c r="F257" s="527"/>
      <c r="G257" s="527"/>
      <c r="H257" s="527"/>
      <c r="I257" s="527"/>
      <c r="J257" s="527"/>
      <c r="K257" s="527"/>
      <c r="L257" s="527"/>
      <c r="M257" s="527"/>
      <c r="N257" s="527"/>
      <c r="O257" s="659">
        <f t="shared" si="3"/>
        <v>0</v>
      </c>
      <c r="P257" s="503"/>
      <c r="Q257" s="503"/>
      <c r="R257" s="503"/>
      <c r="S257" s="503"/>
      <c r="T257" s="524"/>
      <c r="AH257" s="30"/>
      <c r="AI257" s="30"/>
      <c r="AJ257" s="30"/>
      <c r="AL257" s="30"/>
      <c r="AQ257" s="30"/>
    </row>
    <row r="258" spans="1:71" ht="13.5" customHeight="1" x14ac:dyDescent="0.25">
      <c r="A258" s="41"/>
      <c r="B258" s="665" t="s">
        <v>231</v>
      </c>
      <c r="C258" s="529"/>
      <c r="D258" s="529"/>
      <c r="E258" s="529"/>
      <c r="F258" s="529"/>
      <c r="G258" s="529"/>
      <c r="H258" s="529"/>
      <c r="I258" s="529"/>
      <c r="J258" s="529"/>
      <c r="K258" s="529"/>
      <c r="L258" s="529"/>
      <c r="M258" s="529"/>
      <c r="N258" s="530"/>
      <c r="O258" s="666" t="str">
        <f t="shared" si="3"/>
        <v/>
      </c>
      <c r="P258" s="505"/>
      <c r="Q258" s="505"/>
      <c r="R258" s="505"/>
      <c r="S258" s="505"/>
      <c r="T258" s="532"/>
      <c r="AH258" s="30"/>
      <c r="AI258" s="30"/>
      <c r="AJ258" s="30"/>
      <c r="AK258" t="s">
        <v>251</v>
      </c>
      <c r="AL258" s="30"/>
      <c r="AQ258" s="30"/>
    </row>
    <row r="259" spans="1:71" ht="13.5" customHeight="1" x14ac:dyDescent="0.25">
      <c r="A259" s="41"/>
      <c r="B259" s="533"/>
      <c r="C259" s="503"/>
      <c r="D259" s="503"/>
      <c r="E259" s="503"/>
      <c r="F259" s="503"/>
      <c r="G259" s="503"/>
      <c r="H259" s="503"/>
      <c r="I259" s="503"/>
      <c r="J259" s="503"/>
      <c r="K259" s="503"/>
      <c r="L259" s="503"/>
      <c r="M259" s="503"/>
      <c r="N259" s="524"/>
      <c r="O259" s="533"/>
      <c r="P259" s="503"/>
      <c r="Q259" s="503"/>
      <c r="R259" s="503"/>
      <c r="S259" s="503"/>
      <c r="T259" s="524"/>
      <c r="AH259" s="30"/>
      <c r="AI259" s="30"/>
      <c r="AJ259" s="30"/>
      <c r="AL259" s="30"/>
      <c r="AQ259" s="30"/>
    </row>
    <row r="260" spans="1:71" ht="13.5" customHeight="1" x14ac:dyDescent="0.25">
      <c r="A260" s="41"/>
      <c r="B260" s="667" t="s">
        <v>232</v>
      </c>
      <c r="C260" s="529"/>
      <c r="D260" s="529"/>
      <c r="E260" s="529"/>
      <c r="F260" s="529"/>
      <c r="G260" s="529"/>
      <c r="H260" s="529"/>
      <c r="I260" s="529"/>
      <c r="J260" s="529"/>
      <c r="K260" s="529"/>
      <c r="L260" s="529"/>
      <c r="M260" s="529"/>
      <c r="N260" s="529"/>
      <c r="O260" s="659">
        <f t="shared" ref="O260:O261" si="4">I225</f>
        <v>0</v>
      </c>
      <c r="P260" s="503"/>
      <c r="Q260" s="503"/>
      <c r="R260" s="503"/>
      <c r="S260" s="503"/>
      <c r="T260" s="524"/>
      <c r="X260" s="17"/>
      <c r="Y260" s="17"/>
      <c r="Z260" s="17"/>
      <c r="AA260" s="17"/>
      <c r="AB260" s="17"/>
      <c r="AC260" s="17"/>
      <c r="AH260" s="30"/>
      <c r="AI260" s="30"/>
      <c r="AJ260" s="30"/>
      <c r="AK260" t="s">
        <v>252</v>
      </c>
      <c r="AL260" s="30"/>
      <c r="AQ260" s="30"/>
      <c r="BE260" s="17"/>
      <c r="BF260" s="17"/>
      <c r="BG260" s="17"/>
      <c r="BH260" s="17"/>
      <c r="BI260" s="17"/>
      <c r="BJ260" s="17"/>
    </row>
    <row r="261" spans="1:71" ht="13.5" customHeight="1" x14ac:dyDescent="0.25">
      <c r="A261" s="41"/>
      <c r="B261" s="665" t="s">
        <v>253</v>
      </c>
      <c r="C261" s="529"/>
      <c r="D261" s="529"/>
      <c r="E261" s="529"/>
      <c r="F261" s="529"/>
      <c r="G261" s="529"/>
      <c r="H261" s="529"/>
      <c r="I261" s="529"/>
      <c r="J261" s="529"/>
      <c r="K261" s="529"/>
      <c r="L261" s="529"/>
      <c r="M261" s="529"/>
      <c r="N261" s="530"/>
      <c r="O261" s="666" t="str">
        <f t="shared" si="4"/>
        <v/>
      </c>
      <c r="P261" s="505"/>
      <c r="Q261" s="505"/>
      <c r="R261" s="505"/>
      <c r="S261" s="505"/>
      <c r="T261" s="532"/>
      <c r="X261" s="30"/>
      <c r="Y261" s="30"/>
      <c r="Z261" s="30"/>
      <c r="AA261" s="30"/>
      <c r="AB261" s="30"/>
      <c r="AC261" s="30"/>
      <c r="AD261" s="30"/>
      <c r="AE261" s="30"/>
      <c r="AF261" s="30"/>
      <c r="AG261" s="30"/>
      <c r="AH261" s="30"/>
      <c r="AI261" s="30"/>
      <c r="AJ261" s="30"/>
      <c r="AL261" s="30"/>
      <c r="AQ261" s="30"/>
      <c r="BE261" s="30"/>
      <c r="BF261" s="30"/>
      <c r="BG261" s="30"/>
      <c r="BH261" s="30"/>
      <c r="BI261" s="30"/>
      <c r="BJ261" s="30"/>
      <c r="BK261" s="30"/>
      <c r="BL261" s="30"/>
      <c r="BM261" s="30"/>
      <c r="BN261" s="30"/>
      <c r="BO261" s="30"/>
      <c r="BP261" s="30"/>
      <c r="BQ261" s="30"/>
      <c r="BR261" s="30"/>
      <c r="BS261" s="30"/>
    </row>
    <row r="262" spans="1:71" ht="13.5" customHeight="1" x14ac:dyDescent="0.25">
      <c r="A262" s="41"/>
      <c r="B262" s="533"/>
      <c r="C262" s="503"/>
      <c r="D262" s="503"/>
      <c r="E262" s="503"/>
      <c r="F262" s="503"/>
      <c r="G262" s="503"/>
      <c r="H262" s="503"/>
      <c r="I262" s="503"/>
      <c r="J262" s="503"/>
      <c r="K262" s="503"/>
      <c r="L262" s="503"/>
      <c r="M262" s="503"/>
      <c r="N262" s="524"/>
      <c r="O262" s="533"/>
      <c r="P262" s="503"/>
      <c r="Q262" s="503"/>
      <c r="R262" s="503"/>
      <c r="S262" s="503"/>
      <c r="T262" s="524"/>
      <c r="X262" s="30"/>
      <c r="Y262" s="30"/>
      <c r="Z262" s="30"/>
      <c r="AA262" s="30"/>
      <c r="AB262" s="30"/>
      <c r="AC262" s="30"/>
      <c r="AD262" s="30"/>
      <c r="AE262" s="30"/>
      <c r="AF262" s="30"/>
      <c r="AG262" s="30"/>
      <c r="AH262" s="30"/>
      <c r="AI262" s="30"/>
      <c r="AJ262" s="30"/>
      <c r="AK262" t="s">
        <v>254</v>
      </c>
      <c r="AL262" s="30"/>
      <c r="AQ262" s="30"/>
      <c r="BE262" s="30"/>
      <c r="BF262" s="30"/>
      <c r="BG262" s="30"/>
      <c r="BH262" s="30"/>
      <c r="BI262" s="30"/>
      <c r="BJ262" s="30"/>
      <c r="BK262" s="30"/>
      <c r="BL262" s="30"/>
      <c r="BM262" s="30"/>
      <c r="BN262" s="30"/>
      <c r="BO262" s="30"/>
      <c r="BP262" s="30"/>
      <c r="BQ262" s="30"/>
      <c r="BR262" s="30"/>
      <c r="BS262" s="30"/>
    </row>
    <row r="263" spans="1:71" ht="13.5" customHeight="1" x14ac:dyDescent="0.25">
      <c r="A263" s="41"/>
      <c r="B263" s="664" t="s">
        <v>234</v>
      </c>
      <c r="C263" s="591"/>
      <c r="D263" s="591"/>
      <c r="E263" s="591"/>
      <c r="F263" s="591"/>
      <c r="G263" s="591"/>
      <c r="H263" s="591"/>
      <c r="I263" s="591"/>
      <c r="J263" s="591"/>
      <c r="K263" s="591"/>
      <c r="L263" s="591"/>
      <c r="M263" s="591"/>
      <c r="N263" s="592"/>
      <c r="O263" s="664" t="str">
        <f>I228</f>
        <v/>
      </c>
      <c r="P263" s="591"/>
      <c r="Q263" s="591"/>
      <c r="R263" s="591"/>
      <c r="S263" s="591"/>
      <c r="T263" s="592"/>
      <c r="X263" s="17"/>
      <c r="Y263" s="17"/>
      <c r="Z263" s="17"/>
      <c r="AA263" s="17"/>
      <c r="AB263" s="17"/>
      <c r="AC263" s="17"/>
      <c r="AD263" s="17"/>
      <c r="AE263" s="17"/>
      <c r="AF263" s="17"/>
      <c r="AG263" s="17"/>
      <c r="AH263" s="30"/>
      <c r="AI263" s="30"/>
      <c r="AJ263" s="30"/>
      <c r="AL263" s="30"/>
      <c r="AQ263" s="30"/>
      <c r="BE263" s="17"/>
      <c r="BF263" s="17"/>
      <c r="BG263" s="17"/>
      <c r="BH263" s="17"/>
      <c r="BI263" s="17"/>
      <c r="BJ263" s="17"/>
      <c r="BK263" s="17"/>
      <c r="BL263" s="17"/>
      <c r="BM263" s="17"/>
      <c r="BN263" s="17"/>
      <c r="BO263" s="17"/>
      <c r="BP263" s="17"/>
      <c r="BQ263" s="17"/>
      <c r="BR263" s="17"/>
      <c r="BS263" s="17"/>
    </row>
    <row r="264" spans="1:71" ht="13.5" customHeight="1" x14ac:dyDescent="0.25">
      <c r="A264" s="41"/>
      <c r="B264" s="533"/>
      <c r="C264" s="503"/>
      <c r="D264" s="503"/>
      <c r="E264" s="503"/>
      <c r="F264" s="503"/>
      <c r="G264" s="503"/>
      <c r="H264" s="503"/>
      <c r="I264" s="503"/>
      <c r="J264" s="503"/>
      <c r="K264" s="503"/>
      <c r="L264" s="503"/>
      <c r="M264" s="503"/>
      <c r="N264" s="524"/>
      <c r="O264" s="533"/>
      <c r="P264" s="503"/>
      <c r="Q264" s="503"/>
      <c r="R264" s="503"/>
      <c r="S264" s="503"/>
      <c r="T264" s="524"/>
      <c r="U264" s="17"/>
      <c r="V264" s="17"/>
      <c r="W264" s="17"/>
      <c r="X264" s="17"/>
      <c r="Y264" s="17"/>
      <c r="Z264" s="17"/>
      <c r="AA264" s="17"/>
      <c r="AB264" s="17"/>
      <c r="AC264" s="17"/>
      <c r="AD264" s="17"/>
      <c r="AE264" s="17"/>
      <c r="AF264" s="17"/>
      <c r="AG264" s="17"/>
      <c r="AH264" s="30"/>
      <c r="AI264" s="30"/>
      <c r="AJ264" s="30"/>
      <c r="AK264" t="s">
        <v>255</v>
      </c>
      <c r="AL264" s="30"/>
      <c r="AM264" s="17"/>
      <c r="AN264" s="17"/>
      <c r="AO264" s="45"/>
      <c r="AP264" s="45"/>
      <c r="AQ264" s="30"/>
      <c r="AR264" s="45"/>
      <c r="AS264" s="45"/>
      <c r="AT264" s="17"/>
      <c r="AU264" s="17"/>
      <c r="AV264" s="17"/>
      <c r="AW264" s="17"/>
      <c r="AX264" s="17"/>
      <c r="AY264" s="17"/>
      <c r="AZ264" s="17"/>
      <c r="BA264" s="17"/>
      <c r="BB264" s="17"/>
      <c r="BC264" s="17"/>
      <c r="BD264" s="17"/>
      <c r="BE264" s="17"/>
      <c r="BF264" s="17"/>
      <c r="BG264" s="17"/>
      <c r="BH264" s="17"/>
      <c r="BI264" s="17"/>
      <c r="BJ264" s="17"/>
      <c r="BK264" s="17"/>
      <c r="BL264" s="17"/>
      <c r="BM264" s="17"/>
      <c r="BN264" s="17"/>
      <c r="BO264" s="17"/>
      <c r="BP264" s="17"/>
      <c r="BQ264" s="17"/>
      <c r="BR264" s="17"/>
      <c r="BS264" s="17"/>
    </row>
    <row r="265" spans="1:71" ht="13.5" customHeight="1" x14ac:dyDescent="0.25">
      <c r="A265" s="41"/>
      <c r="B265" s="30"/>
      <c r="C265" s="30"/>
      <c r="D265" s="30"/>
      <c r="E265" s="30"/>
      <c r="F265" s="30"/>
      <c r="G265" s="30"/>
      <c r="H265" s="30"/>
      <c r="I265" s="30"/>
      <c r="J265" s="30"/>
      <c r="K265" s="30"/>
      <c r="L265" s="30"/>
      <c r="M265" s="30"/>
      <c r="N265" s="30"/>
      <c r="O265" s="30"/>
      <c r="P265" s="17"/>
      <c r="Q265" s="17"/>
      <c r="R265" s="17"/>
      <c r="S265" s="17"/>
      <c r="T265" s="17"/>
      <c r="U265" s="17"/>
      <c r="V265" s="17"/>
      <c r="W265" s="17"/>
      <c r="X265" s="17"/>
      <c r="Y265" s="17"/>
      <c r="Z265" s="17"/>
      <c r="AA265" s="17"/>
      <c r="AB265" s="17"/>
      <c r="AC265" s="17"/>
      <c r="AD265" s="17"/>
      <c r="AE265" s="17"/>
      <c r="AF265" s="17"/>
      <c r="AG265" s="17"/>
      <c r="AH265" s="30"/>
      <c r="AI265" s="30"/>
      <c r="AJ265" s="30"/>
      <c r="AK265" t="s">
        <v>256</v>
      </c>
      <c r="AL265" s="30"/>
      <c r="AM265" s="17"/>
      <c r="AN265" s="17"/>
      <c r="AO265" s="30"/>
      <c r="AP265" s="45"/>
      <c r="AQ265" s="30"/>
      <c r="AR265" s="45"/>
      <c r="AS265" s="45"/>
      <c r="AT265" s="17"/>
      <c r="AU265" s="17"/>
      <c r="AV265" s="17"/>
      <c r="AW265" s="17"/>
      <c r="AX265" s="17"/>
      <c r="AY265" s="17"/>
      <c r="AZ265" s="17"/>
      <c r="BA265" s="17"/>
      <c r="BB265" s="17"/>
      <c r="BC265" s="17"/>
      <c r="BD265" s="17"/>
      <c r="BE265" s="17"/>
      <c r="BF265" s="17"/>
      <c r="BG265" s="17"/>
      <c r="BH265" s="17"/>
      <c r="BI265" s="17"/>
      <c r="BJ265" s="17"/>
      <c r="BK265" s="17"/>
      <c r="BL265" s="17"/>
      <c r="BM265" s="17"/>
      <c r="BN265" s="17"/>
      <c r="BO265" s="17"/>
      <c r="BP265" s="17"/>
      <c r="BQ265" s="17"/>
      <c r="BR265" s="17"/>
      <c r="BS265" s="17"/>
    </row>
    <row r="266" spans="1:71" ht="13.5" customHeight="1" x14ac:dyDescent="0.25">
      <c r="A266" s="41"/>
      <c r="B266" s="30"/>
      <c r="C266" s="30"/>
      <c r="D266" s="30"/>
      <c r="E266" s="30"/>
      <c r="F266" s="30"/>
      <c r="G266" s="30"/>
      <c r="H266" s="30"/>
      <c r="I266" s="30"/>
      <c r="J266" s="30"/>
      <c r="K266" s="30"/>
      <c r="L266" s="30"/>
      <c r="M266" s="30"/>
      <c r="N266" s="30"/>
      <c r="O266" s="30"/>
      <c r="P266" s="17"/>
      <c r="Q266" s="17"/>
      <c r="R266" s="17"/>
      <c r="S266" s="17"/>
      <c r="T266" s="17"/>
      <c r="U266" s="17"/>
      <c r="V266" s="17"/>
      <c r="W266" s="17"/>
      <c r="X266" s="17"/>
      <c r="Y266" s="17"/>
      <c r="Z266" s="17"/>
      <c r="AA266" s="17"/>
      <c r="AB266" s="17"/>
      <c r="AC266" s="17"/>
      <c r="AD266" s="17"/>
      <c r="AE266" s="17"/>
      <c r="AF266" s="17"/>
      <c r="AG266" s="30"/>
      <c r="AH266" s="30"/>
      <c r="AI266" s="30"/>
      <c r="AJ266" s="17"/>
      <c r="AK266" s="17"/>
      <c r="AL266" s="30"/>
      <c r="AM266" s="45"/>
      <c r="AN266" s="45"/>
      <c r="AO266" s="45"/>
      <c r="AP266" s="17"/>
      <c r="AQ266" s="30"/>
      <c r="AR266" s="17"/>
      <c r="AS266" s="17"/>
      <c r="AT266" s="17"/>
      <c r="AU266" s="17"/>
      <c r="AV266" s="17"/>
      <c r="AW266" s="17"/>
      <c r="AX266" s="17"/>
      <c r="AY266" s="17"/>
      <c r="AZ266" s="17"/>
      <c r="BA266" s="17"/>
      <c r="BB266" s="17"/>
      <c r="BC266" s="17"/>
      <c r="BD266" s="17"/>
      <c r="BE266" s="17"/>
      <c r="BF266" s="17"/>
      <c r="BG266" s="17"/>
      <c r="BH266" s="17"/>
      <c r="BI266" s="17"/>
      <c r="BJ266" s="17"/>
      <c r="BK266" s="17"/>
      <c r="BL266" s="17"/>
      <c r="BM266" s="17"/>
      <c r="BN266" s="30"/>
      <c r="BO266" s="30"/>
      <c r="BP266" s="30"/>
      <c r="BQ266" s="30"/>
      <c r="BR266" s="30"/>
      <c r="BS266" s="30"/>
    </row>
    <row r="267" spans="1:71" ht="13.5" customHeight="1" x14ac:dyDescent="0.25">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c r="AA267" s="30"/>
      <c r="AB267" s="30"/>
      <c r="AC267" s="30"/>
      <c r="AD267" s="30"/>
      <c r="AE267" s="30"/>
      <c r="AF267" s="30"/>
      <c r="AG267" s="17"/>
      <c r="AH267" s="30"/>
      <c r="AI267" s="17"/>
      <c r="AJ267" s="30"/>
      <c r="AK267" s="30"/>
      <c r="AL267" s="30"/>
      <c r="AM267" s="30"/>
      <c r="AN267" s="30"/>
      <c r="AO267" s="30"/>
      <c r="AP267" s="30"/>
      <c r="AQ267" s="30"/>
      <c r="AR267" s="30"/>
      <c r="AS267" s="30"/>
      <c r="AT267" s="30"/>
      <c r="AU267" s="30"/>
      <c r="AV267" s="30"/>
      <c r="AW267" s="30"/>
      <c r="AX267" s="30"/>
      <c r="AY267" s="30"/>
      <c r="AZ267" s="30"/>
      <c r="BA267" s="30"/>
      <c r="BB267" s="30"/>
      <c r="BC267" s="30"/>
      <c r="BD267" s="30"/>
      <c r="BE267" s="30"/>
      <c r="BF267" s="30"/>
      <c r="BG267" s="30"/>
      <c r="BH267" s="30"/>
      <c r="BI267" s="30"/>
      <c r="BJ267" s="30"/>
      <c r="BK267" s="30"/>
      <c r="BL267" s="30"/>
      <c r="BM267" s="30"/>
      <c r="BN267" s="30"/>
      <c r="BO267" s="30"/>
      <c r="BP267" s="30"/>
      <c r="BQ267" s="30"/>
      <c r="BR267" s="30"/>
      <c r="BS267" s="30"/>
    </row>
    <row r="268" spans="1:71" ht="13.5" customHeight="1" x14ac:dyDescent="0.25">
      <c r="A268" s="30"/>
      <c r="B268" s="30"/>
      <c r="C268" s="30"/>
      <c r="D268" s="30"/>
      <c r="E268" s="30"/>
      <c r="F268" s="30"/>
      <c r="G268" s="30"/>
      <c r="H268" s="30"/>
      <c r="I268" s="30"/>
      <c r="J268" s="142"/>
      <c r="K268" s="142"/>
      <c r="L268" s="142"/>
      <c r="M268" s="142"/>
      <c r="N268" s="30"/>
      <c r="O268" s="30"/>
      <c r="P268" s="30"/>
      <c r="Q268" s="30"/>
      <c r="R268" s="30"/>
      <c r="S268" s="30"/>
      <c r="T268" s="30"/>
      <c r="U268" s="30"/>
      <c r="V268" s="30"/>
      <c r="W268" s="30"/>
      <c r="X268" s="30"/>
      <c r="Y268" s="30"/>
      <c r="Z268" s="30"/>
      <c r="AA268" s="30"/>
      <c r="AB268" s="30"/>
      <c r="AC268" s="30"/>
      <c r="AD268" s="30"/>
      <c r="AE268" s="30"/>
      <c r="AF268" s="30"/>
      <c r="AG268" s="30"/>
      <c r="AH268" s="30"/>
      <c r="AI268" s="17"/>
      <c r="AJ268" s="30"/>
      <c r="AK268" s="30"/>
      <c r="AL268" s="30"/>
      <c r="AM268" s="30"/>
      <c r="AN268" s="30"/>
      <c r="AO268" s="30"/>
      <c r="AP268" s="30"/>
      <c r="AQ268" s="30"/>
      <c r="AR268" s="30"/>
      <c r="AS268" s="30"/>
      <c r="AT268" s="30"/>
      <c r="AU268" s="30"/>
      <c r="AV268" s="30"/>
      <c r="AW268" s="30"/>
      <c r="AX268" s="30"/>
      <c r="AY268" s="30"/>
      <c r="AZ268" s="30"/>
      <c r="BA268" s="30"/>
      <c r="BB268" s="30"/>
      <c r="BC268" s="30"/>
      <c r="BD268" s="30"/>
      <c r="BE268" s="30"/>
      <c r="BF268" s="30"/>
      <c r="BG268" s="30"/>
      <c r="BH268" s="30"/>
      <c r="BI268" s="30"/>
      <c r="BJ268" s="30"/>
      <c r="BK268" s="30"/>
      <c r="BL268" s="30"/>
      <c r="BM268" s="30"/>
      <c r="BN268" s="30"/>
      <c r="BO268" s="30"/>
      <c r="BP268" s="30"/>
      <c r="BQ268" s="30"/>
      <c r="BR268" s="30"/>
      <c r="BS268" s="30"/>
    </row>
    <row r="269" spans="1:71" ht="13.5" customHeight="1" x14ac:dyDescent="0.25">
      <c r="A269" s="30"/>
      <c r="B269" s="30"/>
      <c r="C269" s="30"/>
      <c r="D269" s="30"/>
      <c r="E269" s="30"/>
      <c r="F269" s="30"/>
      <c r="G269" s="30"/>
      <c r="H269" s="30"/>
      <c r="I269" s="30"/>
      <c r="J269" s="142"/>
      <c r="K269" s="142"/>
      <c r="L269" s="142"/>
      <c r="M269" s="142"/>
      <c r="N269" s="30"/>
      <c r="O269" s="30"/>
      <c r="P269" s="30"/>
      <c r="Q269" s="30"/>
      <c r="R269" s="30"/>
      <c r="S269" s="30"/>
      <c r="T269" s="143"/>
      <c r="U269" s="143"/>
      <c r="V269" s="143"/>
      <c r="W269" s="143"/>
      <c r="X269" s="143"/>
      <c r="Y269" s="30"/>
      <c r="Z269" s="30"/>
      <c r="AA269" s="143"/>
      <c r="AB269" s="143"/>
      <c r="AC269" s="143"/>
      <c r="AD269" s="30"/>
      <c r="AE269" s="30"/>
      <c r="AF269" s="30"/>
      <c r="AG269" s="30"/>
      <c r="AH269" s="30"/>
      <c r="AI269" s="30"/>
      <c r="AJ269" s="30"/>
      <c r="AK269" s="143"/>
      <c r="AL269" s="30"/>
      <c r="AM269" s="30"/>
      <c r="AN269" s="30"/>
      <c r="AO269" s="30"/>
      <c r="AP269" s="30"/>
      <c r="AQ269" s="30"/>
      <c r="AR269" s="30"/>
      <c r="AS269" s="30"/>
      <c r="AT269" s="30"/>
      <c r="AU269" s="30"/>
      <c r="AV269" s="30"/>
      <c r="AW269" s="30"/>
      <c r="AX269" s="30"/>
      <c r="AY269" s="30"/>
      <c r="AZ269" s="143"/>
      <c r="BA269" s="143"/>
      <c r="BB269" s="143"/>
      <c r="BC269" s="143"/>
      <c r="BD269" s="143"/>
      <c r="BE269" s="30"/>
      <c r="BF269" s="30"/>
      <c r="BG269" s="143"/>
      <c r="BH269" s="143"/>
      <c r="BI269" s="143"/>
      <c r="BJ269" s="30"/>
      <c r="BK269" s="30"/>
      <c r="BL269" s="30"/>
      <c r="BM269" s="30"/>
      <c r="BN269" s="30"/>
      <c r="BO269" s="30"/>
      <c r="BP269" s="30"/>
      <c r="BQ269" s="30"/>
      <c r="BR269" s="30"/>
      <c r="BS269" s="30"/>
    </row>
    <row r="270" spans="1:71" ht="13.5" customHeight="1" x14ac:dyDescent="0.25">
      <c r="A270" s="30"/>
      <c r="B270" s="30"/>
      <c r="C270" s="30"/>
      <c r="D270" s="30"/>
      <c r="E270" s="30"/>
      <c r="F270" s="30"/>
      <c r="G270" s="30"/>
      <c r="H270" s="30"/>
      <c r="I270" s="30"/>
      <c r="J270" s="142"/>
      <c r="K270" s="142"/>
      <c r="L270" s="142"/>
      <c r="M270" s="142"/>
      <c r="N270" s="30"/>
      <c r="O270" s="143"/>
      <c r="P270" s="143"/>
      <c r="Q270" s="143"/>
      <c r="R270" s="143"/>
      <c r="S270" s="143"/>
      <c r="T270" s="143"/>
      <c r="U270" s="143"/>
      <c r="V270" s="143"/>
      <c r="W270" s="143"/>
      <c r="X270" s="143"/>
      <c r="Y270" s="30"/>
      <c r="Z270" s="30"/>
      <c r="AA270" s="30"/>
      <c r="AB270" s="30"/>
      <c r="AC270" s="30"/>
      <c r="AD270" s="30"/>
      <c r="AE270" s="30"/>
      <c r="AF270" s="30"/>
      <c r="AG270" s="30"/>
      <c r="AH270" s="30"/>
      <c r="AI270" s="30"/>
      <c r="AJ270" s="30"/>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30"/>
      <c r="BF270" s="30"/>
      <c r="BG270" s="30"/>
      <c r="BH270" s="30"/>
      <c r="BI270" s="30"/>
      <c r="BJ270" s="30"/>
      <c r="BK270" s="30"/>
      <c r="BL270" s="30"/>
      <c r="BM270" s="30"/>
      <c r="BN270" s="30"/>
      <c r="BO270" s="30"/>
      <c r="BP270" s="30"/>
      <c r="BQ270" s="30"/>
      <c r="BR270" s="30"/>
      <c r="BS270" s="30"/>
    </row>
    <row r="271" spans="1:71" ht="13.5" customHeight="1" x14ac:dyDescent="0.25">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c r="AA271" s="30"/>
      <c r="AB271" s="30"/>
      <c r="AC271" s="30"/>
      <c r="AD271" s="30"/>
      <c r="AE271" s="30"/>
      <c r="AF271" s="30"/>
      <c r="AG271" s="30"/>
      <c r="AH271" s="30"/>
      <c r="AI271" s="30"/>
      <c r="AJ271" s="30"/>
      <c r="AK271" s="30"/>
      <c r="AL271" s="30"/>
      <c r="AM271" s="30"/>
      <c r="AN271" s="30"/>
      <c r="AO271" s="30"/>
      <c r="AP271" s="30"/>
      <c r="AQ271" s="30"/>
      <c r="AR271" s="30"/>
      <c r="AS271" s="30"/>
      <c r="AT271" s="30"/>
      <c r="AU271" s="30"/>
      <c r="AV271" s="30"/>
      <c r="AW271" s="30"/>
      <c r="AX271" s="30"/>
      <c r="AY271" s="30"/>
      <c r="AZ271" s="30"/>
      <c r="BA271" s="30"/>
      <c r="BB271" s="30"/>
      <c r="BC271" s="30"/>
      <c r="BD271" s="30"/>
      <c r="BE271" s="30"/>
      <c r="BF271" s="30"/>
      <c r="BG271" s="30"/>
      <c r="BH271" s="30"/>
      <c r="BI271" s="30"/>
      <c r="BJ271" s="30"/>
      <c r="BK271" s="30"/>
      <c r="BL271" s="30"/>
      <c r="BM271" s="30"/>
      <c r="BN271" s="30"/>
      <c r="BO271" s="30"/>
      <c r="BP271" s="30"/>
      <c r="BQ271" s="30"/>
      <c r="BR271" s="30"/>
      <c r="BS271" s="30"/>
    </row>
    <row r="272" spans="1:71" ht="13.5" customHeight="1" x14ac:dyDescent="0.25">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c r="AA272" s="30"/>
      <c r="AB272" s="30"/>
      <c r="AC272" s="30"/>
      <c r="AD272" s="30"/>
      <c r="AE272" s="30"/>
      <c r="AF272" s="30"/>
      <c r="AG272" s="30"/>
      <c r="AH272" s="30"/>
      <c r="AI272" s="30"/>
      <c r="AJ272" s="30"/>
      <c r="AK272" s="30"/>
      <c r="AL272" s="30"/>
      <c r="AM272" s="30"/>
      <c r="AN272" s="30"/>
      <c r="AO272" s="30"/>
      <c r="AP272" s="30"/>
      <c r="AQ272" s="30"/>
      <c r="AR272" s="30"/>
      <c r="AS272" s="30"/>
      <c r="AT272" s="30"/>
      <c r="AU272" s="30"/>
      <c r="AV272" s="30"/>
      <c r="AW272" s="30"/>
      <c r="AX272" s="30"/>
      <c r="AY272" s="30"/>
      <c r="AZ272" s="30"/>
      <c r="BA272" s="30"/>
      <c r="BB272" s="30"/>
      <c r="BC272" s="30"/>
      <c r="BD272" s="30"/>
      <c r="BE272" s="30"/>
      <c r="BF272" s="30"/>
      <c r="BG272" s="30"/>
      <c r="BH272" s="30"/>
      <c r="BI272" s="30"/>
      <c r="BJ272" s="30"/>
      <c r="BK272" s="30"/>
      <c r="BL272" s="30"/>
      <c r="BM272" s="30"/>
      <c r="BN272" s="30"/>
      <c r="BO272" s="30"/>
      <c r="BP272" s="30"/>
      <c r="BQ272" s="30"/>
      <c r="BR272" s="30"/>
      <c r="BS272" s="30"/>
    </row>
    <row r="273" spans="1:71" ht="13.5" customHeight="1" x14ac:dyDescent="0.25">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c r="AA273" s="30"/>
      <c r="AB273" s="30"/>
      <c r="AC273" s="30"/>
      <c r="AD273" s="30"/>
      <c r="AE273" s="30"/>
      <c r="AF273" s="30"/>
      <c r="AG273" s="30"/>
      <c r="AH273" s="30"/>
      <c r="AI273" s="30"/>
      <c r="AJ273" s="30"/>
      <c r="AK273" s="30"/>
      <c r="AL273" s="30"/>
      <c r="AM273" s="30"/>
      <c r="AN273" s="30"/>
      <c r="AO273" s="30"/>
      <c r="AP273" s="30"/>
      <c r="AQ273" s="30"/>
      <c r="AR273" s="30"/>
      <c r="AS273" s="30"/>
      <c r="AT273" s="30"/>
      <c r="AU273" s="30"/>
      <c r="AV273" s="30"/>
      <c r="AW273" s="30"/>
      <c r="AX273" s="30"/>
      <c r="AY273" s="30"/>
      <c r="AZ273" s="30"/>
      <c r="BA273" s="30"/>
      <c r="BB273" s="30"/>
      <c r="BC273" s="30"/>
      <c r="BD273" s="30"/>
      <c r="BE273" s="30"/>
      <c r="BF273" s="30"/>
      <c r="BG273" s="30"/>
      <c r="BH273" s="30"/>
      <c r="BI273" s="30"/>
      <c r="BJ273" s="30"/>
      <c r="BK273" s="30"/>
      <c r="BL273" s="30"/>
      <c r="BM273" s="30"/>
      <c r="BN273" s="30"/>
      <c r="BO273" s="30"/>
      <c r="BP273" s="30"/>
      <c r="BQ273" s="30"/>
      <c r="BR273" s="30"/>
      <c r="BS273" s="30"/>
    </row>
    <row r="274" spans="1:71" ht="13.5" customHeight="1" x14ac:dyDescent="0.25">
      <c r="A274" s="30"/>
      <c r="B274" s="49" t="s">
        <v>257</v>
      </c>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c r="AA274" s="44"/>
      <c r="AB274" s="44"/>
      <c r="AC274" s="44"/>
      <c r="AD274" s="44"/>
      <c r="AE274" s="44"/>
      <c r="AF274" s="44"/>
      <c r="AG274" s="44"/>
      <c r="AH274" s="44"/>
      <c r="AI274" s="136"/>
      <c r="AJ274" s="136"/>
      <c r="AK274" s="49" t="s">
        <v>257</v>
      </c>
      <c r="AL274" s="44"/>
      <c r="AM274" s="44"/>
      <c r="AN274" s="44"/>
      <c r="AO274" s="44"/>
      <c r="AP274" s="44"/>
      <c r="AQ274" s="44"/>
      <c r="AR274" s="44"/>
      <c r="AS274" s="44"/>
      <c r="AT274" s="44"/>
      <c r="AU274" s="44"/>
      <c r="AV274" s="44"/>
      <c r="AW274" s="44"/>
      <c r="AX274" s="44"/>
      <c r="AY274" s="44"/>
      <c r="AZ274" s="44"/>
      <c r="BA274" s="44"/>
      <c r="BB274" s="44"/>
      <c r="BC274" s="44"/>
      <c r="BD274" s="44"/>
      <c r="BE274" s="44"/>
      <c r="BF274" s="44"/>
      <c r="BG274" s="44"/>
      <c r="BH274" s="44"/>
      <c r="BI274" s="44"/>
      <c r="BJ274" s="44"/>
      <c r="BK274" s="44"/>
      <c r="BL274" s="44"/>
      <c r="BM274" s="44"/>
      <c r="BN274" s="44"/>
      <c r="BO274" s="44"/>
      <c r="BP274" s="44"/>
      <c r="BQ274" s="44"/>
      <c r="BR274" s="30"/>
      <c r="BS274" s="30"/>
    </row>
    <row r="275" spans="1:71" ht="13.5" customHeight="1" x14ac:dyDescent="0.25">
      <c r="A275" s="30"/>
      <c r="B275" s="143"/>
      <c r="C275" s="143"/>
      <c r="D275" s="143"/>
      <c r="E275" s="143"/>
      <c r="F275" s="143"/>
      <c r="G275" s="143"/>
      <c r="H275" s="143"/>
      <c r="I275" s="143"/>
      <c r="J275" s="143"/>
      <c r="K275" s="143"/>
      <c r="L275" s="143"/>
      <c r="M275" s="143"/>
      <c r="N275" s="143"/>
      <c r="O275" s="143"/>
      <c r="P275" s="143"/>
      <c r="Q275" s="143"/>
      <c r="R275" s="143"/>
      <c r="S275" s="143"/>
      <c r="T275" s="144"/>
      <c r="U275" s="143"/>
      <c r="V275" s="143"/>
      <c r="W275" s="143"/>
      <c r="X275" s="143"/>
      <c r="Y275" s="143"/>
      <c r="Z275" s="143"/>
      <c r="AA275" s="143"/>
      <c r="AB275" s="143"/>
      <c r="AC275" s="143"/>
      <c r="AD275" s="30"/>
      <c r="AE275" s="30"/>
      <c r="AG275" s="144"/>
      <c r="AH275" s="144"/>
      <c r="AI275" s="144"/>
      <c r="AJ275" s="144"/>
      <c r="AK275" s="143"/>
      <c r="AL275" s="143"/>
      <c r="AM275" s="143"/>
      <c r="AN275" s="143"/>
      <c r="AO275" s="143"/>
      <c r="AP275" s="143"/>
      <c r="AQ275" s="143"/>
      <c r="AR275" s="143"/>
      <c r="AS275" s="143"/>
      <c r="AT275" s="143"/>
      <c r="AU275" s="143"/>
      <c r="AV275" s="143"/>
      <c r="AW275" s="143"/>
      <c r="AX275" s="143"/>
      <c r="AY275" s="143"/>
      <c r="AZ275" s="143"/>
      <c r="BA275" s="143"/>
      <c r="BB275" s="143"/>
      <c r="BC275" s="144"/>
      <c r="BD275" s="143"/>
      <c r="BE275" s="143"/>
      <c r="BF275" s="143"/>
      <c r="BG275" s="143"/>
      <c r="BH275" s="143"/>
      <c r="BI275" s="143"/>
      <c r="BJ275" s="143"/>
      <c r="BK275" s="143"/>
      <c r="BL275" s="143"/>
      <c r="BM275" s="30"/>
      <c r="BN275" s="30"/>
      <c r="BO275" s="30"/>
      <c r="BP275" s="30"/>
      <c r="BQ275" s="30"/>
      <c r="BR275" s="30"/>
      <c r="BS275" s="30"/>
    </row>
    <row r="276" spans="1:71" ht="13.5" customHeight="1" x14ac:dyDescent="0.25">
      <c r="A276" s="144"/>
      <c r="B276" s="145" t="s">
        <v>258</v>
      </c>
      <c r="C276" s="112"/>
      <c r="D276" s="112"/>
      <c r="E276" s="112"/>
      <c r="F276" s="112"/>
      <c r="G276" s="112"/>
      <c r="H276" s="112"/>
      <c r="I276" s="112"/>
      <c r="J276" s="112"/>
      <c r="K276" s="112"/>
      <c r="L276" s="112"/>
      <c r="M276" s="112"/>
      <c r="N276" s="112"/>
      <c r="O276" s="112"/>
      <c r="P276" s="112"/>
      <c r="Q276" s="112"/>
      <c r="R276" s="112"/>
      <c r="S276" s="112"/>
      <c r="T276" s="112"/>
      <c r="U276" s="112"/>
      <c r="V276" s="112"/>
      <c r="W276" s="146" t="s">
        <v>259</v>
      </c>
      <c r="X276" s="147"/>
      <c r="Y276" s="147"/>
      <c r="Z276" s="147"/>
      <c r="AA276" s="148"/>
      <c r="AB276" s="148"/>
      <c r="AC276" s="148"/>
      <c r="AD276" s="148"/>
      <c r="AE276" s="148"/>
      <c r="AF276" s="112"/>
      <c r="AG276" s="112"/>
      <c r="AH276" s="149"/>
      <c r="AI276" s="30"/>
      <c r="AJ276" s="30"/>
      <c r="AK276" s="145" t="s">
        <v>258</v>
      </c>
      <c r="AL276" s="112"/>
      <c r="AM276" s="112"/>
      <c r="AN276" s="112"/>
      <c r="AO276" s="112"/>
      <c r="AP276" s="112"/>
      <c r="AQ276" s="112"/>
      <c r="AR276" s="112"/>
      <c r="AS276" s="112"/>
      <c r="AT276" s="112"/>
      <c r="AU276" s="112"/>
      <c r="AV276" s="112"/>
      <c r="AW276" s="112"/>
      <c r="AX276" s="112"/>
      <c r="AY276" s="112"/>
      <c r="AZ276" s="112"/>
      <c r="BA276" s="112"/>
      <c r="BB276" s="112"/>
      <c r="BC276" s="112"/>
      <c r="BD276" s="112"/>
      <c r="BE276" s="112"/>
      <c r="BF276" s="146" t="s">
        <v>259</v>
      </c>
      <c r="BG276" s="147"/>
      <c r="BH276" s="147"/>
      <c r="BI276" s="147"/>
      <c r="BJ276" s="148"/>
      <c r="BK276" s="148"/>
      <c r="BL276" s="148"/>
      <c r="BM276" s="148"/>
      <c r="BN276" s="148"/>
      <c r="BO276" s="112"/>
      <c r="BP276" s="112"/>
      <c r="BQ276" s="149"/>
      <c r="BR276" s="150"/>
      <c r="BS276" s="150"/>
    </row>
    <row r="277" spans="1:71" ht="13.5" customHeight="1" x14ac:dyDescent="0.25">
      <c r="A277" s="144"/>
      <c r="B277" s="151" t="s">
        <v>260</v>
      </c>
      <c r="C277" s="152"/>
      <c r="D277" s="39"/>
      <c r="E277" s="39"/>
      <c r="F277" s="39"/>
      <c r="G277" s="39"/>
      <c r="H277" s="39"/>
      <c r="I277" s="39"/>
      <c r="J277" s="39"/>
      <c r="K277" s="39"/>
      <c r="L277" s="39"/>
      <c r="M277" s="39"/>
      <c r="N277" s="39"/>
      <c r="O277" s="39"/>
      <c r="P277" s="39"/>
      <c r="Q277" s="39"/>
      <c r="R277" s="39"/>
      <c r="S277" s="39"/>
      <c r="T277" s="39"/>
      <c r="U277" s="39"/>
      <c r="V277" s="39"/>
      <c r="W277" s="39"/>
      <c r="X277" s="39"/>
      <c r="Y277" s="39"/>
      <c r="Z277" s="39"/>
      <c r="AA277" s="39"/>
      <c r="AB277" s="39"/>
      <c r="AC277" s="39"/>
      <c r="AD277" s="39"/>
      <c r="AE277" s="39"/>
      <c r="AF277" s="39"/>
      <c r="AG277" s="39"/>
      <c r="AH277" s="48"/>
      <c r="AI277" s="30"/>
      <c r="AJ277" s="30"/>
      <c r="AK277" s="151" t="s">
        <v>260</v>
      </c>
      <c r="AL277" s="152"/>
      <c r="AM277" s="39"/>
      <c r="AN277" s="39"/>
      <c r="AO277" s="39"/>
      <c r="AP277" s="39"/>
      <c r="AQ277" s="39"/>
      <c r="AR277" s="39"/>
      <c r="AS277" s="39"/>
      <c r="AT277" s="39"/>
      <c r="AU277" s="39"/>
      <c r="AV277" s="39"/>
      <c r="AW277" s="39"/>
      <c r="AX277" s="39"/>
      <c r="AY277" s="39"/>
      <c r="AZ277" s="39"/>
      <c r="BA277" s="39"/>
      <c r="BB277" s="39"/>
      <c r="BC277" s="39"/>
      <c r="BD277" s="39"/>
      <c r="BE277" s="39"/>
      <c r="BF277" s="39"/>
      <c r="BG277" s="39"/>
      <c r="BH277" s="39"/>
      <c r="BI277" s="39"/>
      <c r="BJ277" s="39"/>
      <c r="BK277" s="39"/>
      <c r="BL277" s="39"/>
      <c r="BM277" s="39"/>
      <c r="BN277" s="39"/>
      <c r="BO277" s="39"/>
      <c r="BP277" s="39"/>
      <c r="BQ277" s="48"/>
      <c r="BR277" s="30"/>
      <c r="BS277" s="30"/>
    </row>
    <row r="278" spans="1:71" ht="13.5" customHeight="1" x14ac:dyDescent="0.25">
      <c r="A278" s="144"/>
      <c r="B278" s="151" t="s">
        <v>261</v>
      </c>
      <c r="C278" s="152"/>
      <c r="D278" s="152"/>
      <c r="E278" s="152"/>
      <c r="F278" s="152"/>
      <c r="G278" s="152"/>
      <c r="H278" s="152"/>
      <c r="I278" s="152"/>
      <c r="J278" s="152"/>
      <c r="K278" s="39"/>
      <c r="L278" s="39"/>
      <c r="M278" s="39"/>
      <c r="N278" s="39"/>
      <c r="O278" s="39"/>
      <c r="P278" s="39"/>
      <c r="Q278" s="39"/>
      <c r="R278" s="39"/>
      <c r="S278" s="39"/>
      <c r="T278" s="39"/>
      <c r="U278" s="39"/>
      <c r="V278" s="39"/>
      <c r="W278" s="153" t="s">
        <v>262</v>
      </c>
      <c r="X278" s="152"/>
      <c r="Y278" s="152"/>
      <c r="Z278" s="152"/>
      <c r="AA278" s="154"/>
      <c r="AB278" s="154"/>
      <c r="AC278" s="154"/>
      <c r="AD278" s="154"/>
      <c r="AE278" s="154"/>
      <c r="AF278" s="39"/>
      <c r="AG278" s="39"/>
      <c r="AH278" s="155"/>
      <c r="AI278" s="30"/>
      <c r="AJ278" s="30"/>
      <c r="AK278" s="151" t="s">
        <v>261</v>
      </c>
      <c r="AL278" s="152"/>
      <c r="AM278" s="152"/>
      <c r="AN278" s="152"/>
      <c r="AO278" s="152"/>
      <c r="AP278" s="152"/>
      <c r="AQ278" s="152"/>
      <c r="AR278" s="152"/>
      <c r="AS278" s="152"/>
      <c r="AT278" s="39"/>
      <c r="AU278" s="39"/>
      <c r="AV278" s="39"/>
      <c r="AW278" s="39"/>
      <c r="AX278" s="39"/>
      <c r="AY278" s="39"/>
      <c r="AZ278" s="39"/>
      <c r="BA278" s="39"/>
      <c r="BB278" s="39"/>
      <c r="BC278" s="39"/>
      <c r="BD278" s="39"/>
      <c r="BE278" s="39"/>
      <c r="BF278" s="153" t="s">
        <v>262</v>
      </c>
      <c r="BG278" s="152"/>
      <c r="BH278" s="152"/>
      <c r="BI278" s="152"/>
      <c r="BJ278" s="154"/>
      <c r="BK278" s="154"/>
      <c r="BL278" s="154"/>
      <c r="BM278" s="154"/>
      <c r="BN278" s="154"/>
      <c r="BO278" s="39"/>
      <c r="BP278" s="39"/>
      <c r="BQ278" s="155"/>
      <c r="BR278" s="30"/>
      <c r="BS278" s="30"/>
    </row>
    <row r="279" spans="1:71" ht="13.5" customHeight="1" x14ac:dyDescent="0.25">
      <c r="A279" s="143"/>
      <c r="B279" s="37"/>
      <c r="C279" s="38"/>
      <c r="D279" s="38"/>
      <c r="E279" s="38"/>
      <c r="F279" s="37"/>
      <c r="G279" s="40"/>
      <c r="H279" s="38"/>
      <c r="I279" s="38"/>
      <c r="J279" s="40"/>
      <c r="K279" s="38"/>
      <c r="L279" s="38"/>
      <c r="M279" s="38"/>
      <c r="N279" s="40"/>
      <c r="O279" s="38"/>
      <c r="P279" s="38"/>
      <c r="Q279" s="40"/>
      <c r="R279" s="581" t="s">
        <v>263</v>
      </c>
      <c r="S279" s="503"/>
      <c r="T279" s="503"/>
      <c r="U279" s="503"/>
      <c r="V279" s="503"/>
      <c r="W279" s="503"/>
      <c r="X279" s="503"/>
      <c r="Y279" s="503"/>
      <c r="Z279" s="503"/>
      <c r="AA279" s="524"/>
      <c r="AB279" s="38"/>
      <c r="AC279" s="38"/>
      <c r="AD279" s="38"/>
      <c r="AE279" s="37"/>
      <c r="AF279" s="38"/>
      <c r="AG279" s="38"/>
      <c r="AH279" s="40"/>
      <c r="AI279" s="30"/>
      <c r="AJ279" s="30"/>
      <c r="AK279" s="37"/>
      <c r="AL279" s="38"/>
      <c r="AM279" s="38"/>
      <c r="AN279" s="38"/>
      <c r="AO279" s="37"/>
      <c r="AP279" s="40"/>
      <c r="AQ279" s="38"/>
      <c r="AR279" s="38"/>
      <c r="AS279" s="40"/>
      <c r="AT279" s="38"/>
      <c r="AU279" s="38"/>
      <c r="AV279" s="38"/>
      <c r="AW279" s="40"/>
      <c r="AX279" s="38"/>
      <c r="AY279" s="38"/>
      <c r="AZ279" s="40"/>
      <c r="BA279" s="581" t="s">
        <v>263</v>
      </c>
      <c r="BB279" s="503"/>
      <c r="BC279" s="503"/>
      <c r="BD279" s="503"/>
      <c r="BE279" s="503"/>
      <c r="BF279" s="503"/>
      <c r="BG279" s="503"/>
      <c r="BH279" s="503"/>
      <c r="BI279" s="503"/>
      <c r="BJ279" s="524"/>
      <c r="BK279" s="38"/>
      <c r="BL279" s="38"/>
      <c r="BM279" s="38"/>
      <c r="BN279" s="37"/>
      <c r="BO279" s="38"/>
      <c r="BP279" s="38"/>
      <c r="BQ279" s="40"/>
      <c r="BR279" s="30"/>
      <c r="BS279" s="30"/>
    </row>
    <row r="280" spans="1:71" ht="13.5" customHeight="1" x14ac:dyDescent="0.25">
      <c r="A280" s="143"/>
      <c r="B280" s="37"/>
      <c r="C280" s="38"/>
      <c r="D280" s="38"/>
      <c r="E280" s="38"/>
      <c r="F280" s="37"/>
      <c r="G280" s="40"/>
      <c r="H280" s="38"/>
      <c r="I280" s="38"/>
      <c r="J280" s="40"/>
      <c r="K280" s="38" t="s">
        <v>264</v>
      </c>
      <c r="L280" s="38"/>
      <c r="M280" s="38"/>
      <c r="N280" s="40"/>
      <c r="O280" s="38"/>
      <c r="P280" s="38"/>
      <c r="Q280" s="40"/>
      <c r="R280" s="38"/>
      <c r="S280" s="38"/>
      <c r="T280" s="40"/>
      <c r="U280" s="38" t="s">
        <v>265</v>
      </c>
      <c r="V280" s="38"/>
      <c r="W280" s="38"/>
      <c r="X280" s="40"/>
      <c r="Y280" s="38"/>
      <c r="Z280" s="38"/>
      <c r="AA280" s="38"/>
      <c r="AB280" s="37"/>
      <c r="AC280" s="38"/>
      <c r="AD280" s="38"/>
      <c r="AE280" s="156"/>
      <c r="AF280" s="38"/>
      <c r="AG280" s="38"/>
      <c r="AH280" s="40"/>
      <c r="AI280" s="30"/>
      <c r="AJ280" s="30"/>
      <c r="AK280" s="37"/>
      <c r="AL280" s="38"/>
      <c r="AM280" s="38"/>
      <c r="AN280" s="38"/>
      <c r="AO280" s="37"/>
      <c r="AP280" s="40"/>
      <c r="AQ280" s="38"/>
      <c r="AR280" s="38"/>
      <c r="AS280" s="40"/>
      <c r="AT280" s="38" t="s">
        <v>264</v>
      </c>
      <c r="AU280" s="38"/>
      <c r="AV280" s="38"/>
      <c r="AW280" s="40"/>
      <c r="AX280" s="38"/>
      <c r="AY280" s="38"/>
      <c r="AZ280" s="40"/>
      <c r="BA280" s="38"/>
      <c r="BB280" s="38"/>
      <c r="BC280" s="40"/>
      <c r="BD280" s="38" t="s">
        <v>265</v>
      </c>
      <c r="BE280" s="38"/>
      <c r="BF280" s="38"/>
      <c r="BG280" s="40"/>
      <c r="BH280" s="38"/>
      <c r="BI280" s="38"/>
      <c r="BJ280" s="38"/>
      <c r="BK280" s="37"/>
      <c r="BL280" s="38"/>
      <c r="BM280" s="38"/>
      <c r="BN280" s="156"/>
      <c r="BO280" s="38"/>
      <c r="BP280" s="38"/>
      <c r="BQ280" s="40"/>
      <c r="BR280" s="30"/>
      <c r="BS280" s="30"/>
    </row>
    <row r="281" spans="1:71" ht="13.5" customHeight="1" x14ac:dyDescent="0.25">
      <c r="A281" s="143"/>
      <c r="B281" s="157" t="s">
        <v>266</v>
      </c>
      <c r="C281" s="38"/>
      <c r="D281" s="38"/>
      <c r="E281" s="38"/>
      <c r="F281" s="157"/>
      <c r="G281" s="40"/>
      <c r="H281" s="158" t="s">
        <v>267</v>
      </c>
      <c r="I281" s="38"/>
      <c r="J281" s="40"/>
      <c r="K281" s="38" t="s">
        <v>268</v>
      </c>
      <c r="L281" s="38"/>
      <c r="M281" s="38"/>
      <c r="N281" s="40"/>
      <c r="O281" s="158" t="s">
        <v>269</v>
      </c>
      <c r="P281" s="158"/>
      <c r="Q281" s="40"/>
      <c r="R281" s="158" t="s">
        <v>270</v>
      </c>
      <c r="S281" s="158"/>
      <c r="T281" s="40"/>
      <c r="U281" s="38" t="s">
        <v>271</v>
      </c>
      <c r="V281" s="38"/>
      <c r="W281" s="38"/>
      <c r="X281" s="40"/>
      <c r="Y281" s="158" t="s">
        <v>272</v>
      </c>
      <c r="Z281" s="38"/>
      <c r="AA281" s="38"/>
      <c r="AB281" s="157" t="s">
        <v>273</v>
      </c>
      <c r="AC281" s="158"/>
      <c r="AD281" s="38"/>
      <c r="AE281" s="37"/>
      <c r="AF281" s="158"/>
      <c r="AG281" s="158"/>
      <c r="AH281" s="40"/>
      <c r="AI281" s="30"/>
      <c r="AJ281" s="30"/>
      <c r="AK281" s="157" t="s">
        <v>266</v>
      </c>
      <c r="AL281" s="38"/>
      <c r="AM281" s="38"/>
      <c r="AN281" s="38"/>
      <c r="AO281" s="157"/>
      <c r="AP281" s="40"/>
      <c r="AQ281" s="158" t="s">
        <v>267</v>
      </c>
      <c r="AR281" s="38"/>
      <c r="AS281" s="40"/>
      <c r="AT281" s="38" t="s">
        <v>268</v>
      </c>
      <c r="AU281" s="38"/>
      <c r="AV281" s="38"/>
      <c r="AW281" s="40"/>
      <c r="AX281" s="158" t="s">
        <v>269</v>
      </c>
      <c r="AY281" s="158"/>
      <c r="AZ281" s="40"/>
      <c r="BA281" s="158" t="s">
        <v>270</v>
      </c>
      <c r="BB281" s="158"/>
      <c r="BC281" s="40"/>
      <c r="BD281" s="38" t="s">
        <v>271</v>
      </c>
      <c r="BE281" s="38"/>
      <c r="BF281" s="38"/>
      <c r="BG281" s="40"/>
      <c r="BH281" s="158" t="s">
        <v>272</v>
      </c>
      <c r="BI281" s="38"/>
      <c r="BJ281" s="38"/>
      <c r="BK281" s="157" t="s">
        <v>273</v>
      </c>
      <c r="BL281" s="158"/>
      <c r="BM281" s="38"/>
      <c r="BN281" s="37"/>
      <c r="BO281" s="158"/>
      <c r="BP281" s="158"/>
      <c r="BQ281" s="40"/>
      <c r="BR281" s="30"/>
      <c r="BS281" s="30"/>
    </row>
    <row r="282" spans="1:71" ht="13.5" customHeight="1" x14ac:dyDescent="0.25">
      <c r="A282" s="143"/>
      <c r="B282" s="159" t="s">
        <v>274</v>
      </c>
      <c r="C282" s="39"/>
      <c r="D282" s="39"/>
      <c r="E282" s="39"/>
      <c r="F282" s="159" t="s">
        <v>275</v>
      </c>
      <c r="G282" s="48"/>
      <c r="H282" s="152" t="s">
        <v>276</v>
      </c>
      <c r="I282" s="152"/>
      <c r="J282" s="48"/>
      <c r="K282" s="39" t="s">
        <v>277</v>
      </c>
      <c r="L282" s="39"/>
      <c r="M282" s="39"/>
      <c r="N282" s="48"/>
      <c r="O282" s="152" t="s">
        <v>276</v>
      </c>
      <c r="P282" s="152"/>
      <c r="Q282" s="48"/>
      <c r="R282" s="152" t="s">
        <v>278</v>
      </c>
      <c r="S282" s="39"/>
      <c r="T282" s="48"/>
      <c r="U282" s="39" t="s">
        <v>279</v>
      </c>
      <c r="V282" s="39"/>
      <c r="W282" s="39"/>
      <c r="X282" s="48"/>
      <c r="Y282" s="152" t="s">
        <v>182</v>
      </c>
      <c r="Z282" s="39"/>
      <c r="AA282" s="39"/>
      <c r="AB282" s="159" t="s">
        <v>280</v>
      </c>
      <c r="AC282" s="39"/>
      <c r="AD282" s="39"/>
      <c r="AE282" s="160" t="s">
        <v>281</v>
      </c>
      <c r="AF282" s="152"/>
      <c r="AG282" s="152"/>
      <c r="AH282" s="48"/>
      <c r="AI282" s="30"/>
      <c r="AJ282" s="30"/>
      <c r="AK282" s="159" t="s">
        <v>274</v>
      </c>
      <c r="AL282" s="39"/>
      <c r="AM282" s="39"/>
      <c r="AN282" s="39"/>
      <c r="AO282" s="159" t="s">
        <v>275</v>
      </c>
      <c r="AP282" s="48"/>
      <c r="AQ282" s="152" t="s">
        <v>276</v>
      </c>
      <c r="AR282" s="152"/>
      <c r="AS282" s="48"/>
      <c r="AT282" s="39" t="s">
        <v>277</v>
      </c>
      <c r="AU282" s="39"/>
      <c r="AV282" s="39"/>
      <c r="AW282" s="48"/>
      <c r="AX282" s="152" t="s">
        <v>276</v>
      </c>
      <c r="AY282" s="152"/>
      <c r="AZ282" s="48"/>
      <c r="BA282" s="152" t="s">
        <v>278</v>
      </c>
      <c r="BB282" s="39"/>
      <c r="BC282" s="48"/>
      <c r="BD282" s="39" t="s">
        <v>279</v>
      </c>
      <c r="BE282" s="39"/>
      <c r="BF282" s="39"/>
      <c r="BG282" s="48"/>
      <c r="BH282" s="152" t="s">
        <v>182</v>
      </c>
      <c r="BI282" s="39"/>
      <c r="BJ282" s="39"/>
      <c r="BK282" s="159" t="s">
        <v>280</v>
      </c>
      <c r="BL282" s="39"/>
      <c r="BM282" s="39"/>
      <c r="BN282" s="160" t="s">
        <v>281</v>
      </c>
      <c r="BO282" s="152"/>
      <c r="BP282" s="152"/>
      <c r="BQ282" s="48"/>
      <c r="BR282" s="30"/>
      <c r="BS282" s="30"/>
    </row>
    <row r="283" spans="1:71" ht="13.5" customHeight="1" x14ac:dyDescent="0.25">
      <c r="A283" s="161"/>
      <c r="B283" s="540"/>
      <c r="C283" s="535"/>
      <c r="D283" s="86"/>
      <c r="E283" s="86"/>
      <c r="F283" s="90"/>
      <c r="G283" s="84"/>
      <c r="H283" s="86"/>
      <c r="I283" s="86"/>
      <c r="J283" s="162">
        <v>1</v>
      </c>
      <c r="K283" s="86"/>
      <c r="L283" s="86"/>
      <c r="M283" s="86"/>
      <c r="N283" s="162">
        <v>2</v>
      </c>
      <c r="O283" s="86"/>
      <c r="P283" s="163"/>
      <c r="Q283" s="162" t="s">
        <v>282</v>
      </c>
      <c r="R283" s="86"/>
      <c r="S283" s="86"/>
      <c r="T283" s="162">
        <v>4</v>
      </c>
      <c r="U283" s="86"/>
      <c r="V283" s="86"/>
      <c r="W283" s="164"/>
      <c r="X283" s="162">
        <v>5</v>
      </c>
      <c r="Y283" s="586">
        <v>6</v>
      </c>
      <c r="Z283" s="535"/>
      <c r="AA283" s="535"/>
      <c r="AB283" s="165"/>
      <c r="AC283" s="163"/>
      <c r="AD283" s="162" t="s">
        <v>283</v>
      </c>
      <c r="AE283" s="90"/>
      <c r="AF283" s="86"/>
      <c r="AG283" s="86"/>
      <c r="AH283" s="84"/>
      <c r="AI283" s="30"/>
      <c r="AJ283" s="30"/>
      <c r="AK283" s="540"/>
      <c r="AL283" s="535"/>
      <c r="AM283" s="86"/>
      <c r="AN283" s="86"/>
      <c r="AO283" s="90"/>
      <c r="AP283" s="84"/>
      <c r="AQ283" s="86"/>
      <c r="AR283" s="86"/>
      <c r="AS283" s="162">
        <v>1</v>
      </c>
      <c r="AT283" s="86"/>
      <c r="AU283" s="86"/>
      <c r="AV283" s="86"/>
      <c r="AW283" s="162">
        <v>2</v>
      </c>
      <c r="AX283" s="86"/>
      <c r="AY283" s="163"/>
      <c r="AZ283" s="162" t="s">
        <v>282</v>
      </c>
      <c r="BA283" s="86"/>
      <c r="BB283" s="86"/>
      <c r="BC283" s="162">
        <v>4</v>
      </c>
      <c r="BD283" s="86"/>
      <c r="BE283" s="86"/>
      <c r="BF283" s="164"/>
      <c r="BG283" s="162">
        <v>5</v>
      </c>
      <c r="BH283" s="586">
        <v>6</v>
      </c>
      <c r="BI283" s="535"/>
      <c r="BJ283" s="535"/>
      <c r="BK283" s="165"/>
      <c r="BL283" s="163"/>
      <c r="BM283" s="162" t="s">
        <v>283</v>
      </c>
      <c r="BN283" s="90"/>
      <c r="BO283" s="86"/>
      <c r="BP283" s="86"/>
      <c r="BQ283" s="84"/>
      <c r="BR283" s="166"/>
      <c r="BS283" s="166"/>
    </row>
    <row r="284" spans="1:71" ht="13.5" customHeight="1" x14ac:dyDescent="0.25">
      <c r="A284" s="38"/>
      <c r="B284" s="575"/>
      <c r="C284" s="503"/>
      <c r="D284" s="503"/>
      <c r="E284" s="524"/>
      <c r="F284" s="572"/>
      <c r="G284" s="503"/>
      <c r="H284" s="573"/>
      <c r="I284" s="503"/>
      <c r="J284" s="524"/>
      <c r="K284" s="572"/>
      <c r="L284" s="503"/>
      <c r="M284" s="503"/>
      <c r="N284" s="524"/>
      <c r="O284" s="572"/>
      <c r="P284" s="503"/>
      <c r="Q284" s="524"/>
      <c r="R284" s="572"/>
      <c r="S284" s="503"/>
      <c r="T284" s="524"/>
      <c r="U284" s="572"/>
      <c r="V284" s="503"/>
      <c r="W284" s="503"/>
      <c r="X284" s="503"/>
      <c r="Y284" s="573"/>
      <c r="Z284" s="503"/>
      <c r="AA284" s="503"/>
      <c r="AB284" s="573"/>
      <c r="AC284" s="503"/>
      <c r="AD284" s="503"/>
      <c r="AE284" s="574"/>
      <c r="AF284" s="503"/>
      <c r="AG284" s="503"/>
      <c r="AH284" s="524"/>
      <c r="AI284" s="30"/>
      <c r="AJ284" s="30"/>
      <c r="AK284" s="575"/>
      <c r="AL284" s="503"/>
      <c r="AM284" s="503"/>
      <c r="AN284" s="524"/>
      <c r="AO284" s="572"/>
      <c r="AP284" s="503"/>
      <c r="AQ284" s="573"/>
      <c r="AR284" s="503"/>
      <c r="AS284" s="524"/>
      <c r="AT284" s="572"/>
      <c r="AU284" s="503"/>
      <c r="AV284" s="503"/>
      <c r="AW284" s="524"/>
      <c r="AX284" s="572"/>
      <c r="AY284" s="503"/>
      <c r="AZ284" s="524"/>
      <c r="BA284" s="572"/>
      <c r="BB284" s="503"/>
      <c r="BC284" s="524"/>
      <c r="BD284" s="572"/>
      <c r="BE284" s="503"/>
      <c r="BF284" s="503"/>
      <c r="BG284" s="503"/>
      <c r="BH284" s="573"/>
      <c r="BI284" s="503"/>
      <c r="BJ284" s="503"/>
      <c r="BK284" s="573"/>
      <c r="BL284" s="503"/>
      <c r="BM284" s="503"/>
      <c r="BN284" s="574"/>
      <c r="BO284" s="503"/>
      <c r="BP284" s="503"/>
      <c r="BQ284" s="524"/>
      <c r="BR284" s="167"/>
      <c r="BS284" s="167"/>
    </row>
    <row r="285" spans="1:71" ht="13.5" customHeight="1" x14ac:dyDescent="0.25">
      <c r="A285" s="38"/>
      <c r="B285" s="571"/>
      <c r="C285" s="503"/>
      <c r="D285" s="503"/>
      <c r="E285" s="524"/>
      <c r="F285" s="568"/>
      <c r="G285" s="503"/>
      <c r="H285" s="569"/>
      <c r="I285" s="503"/>
      <c r="J285" s="524"/>
      <c r="K285" s="568"/>
      <c r="L285" s="503"/>
      <c r="M285" s="503"/>
      <c r="N285" s="524"/>
      <c r="O285" s="568"/>
      <c r="P285" s="503"/>
      <c r="Q285" s="524"/>
      <c r="R285" s="568"/>
      <c r="S285" s="503"/>
      <c r="T285" s="524"/>
      <c r="U285" s="568"/>
      <c r="V285" s="503"/>
      <c r="W285" s="503"/>
      <c r="X285" s="503"/>
      <c r="Y285" s="569"/>
      <c r="Z285" s="503"/>
      <c r="AA285" s="503"/>
      <c r="AB285" s="569"/>
      <c r="AC285" s="503"/>
      <c r="AD285" s="503"/>
      <c r="AE285" s="570"/>
      <c r="AF285" s="503"/>
      <c r="AG285" s="503"/>
      <c r="AH285" s="524"/>
      <c r="AI285" s="30"/>
      <c r="AJ285" s="30"/>
      <c r="AK285" s="571"/>
      <c r="AL285" s="503"/>
      <c r="AM285" s="503"/>
      <c r="AN285" s="524"/>
      <c r="AO285" s="568"/>
      <c r="AP285" s="503"/>
      <c r="AQ285" s="569"/>
      <c r="AR285" s="503"/>
      <c r="AS285" s="524"/>
      <c r="AT285" s="568"/>
      <c r="AU285" s="503"/>
      <c r="AV285" s="503"/>
      <c r="AW285" s="524"/>
      <c r="AX285" s="568"/>
      <c r="AY285" s="503"/>
      <c r="AZ285" s="524"/>
      <c r="BA285" s="568"/>
      <c r="BB285" s="503"/>
      <c r="BC285" s="524"/>
      <c r="BD285" s="568"/>
      <c r="BE285" s="503"/>
      <c r="BF285" s="503"/>
      <c r="BG285" s="503"/>
      <c r="BH285" s="569"/>
      <c r="BI285" s="503"/>
      <c r="BJ285" s="503"/>
      <c r="BK285" s="569"/>
      <c r="BL285" s="503"/>
      <c r="BM285" s="503"/>
      <c r="BN285" s="570"/>
      <c r="BO285" s="503"/>
      <c r="BP285" s="503"/>
      <c r="BQ285" s="524"/>
      <c r="BR285" s="167"/>
      <c r="BS285" s="167"/>
    </row>
    <row r="286" spans="1:71" ht="13.5" customHeight="1" x14ac:dyDescent="0.25">
      <c r="A286" s="38"/>
      <c r="B286" s="575"/>
      <c r="C286" s="503"/>
      <c r="D286" s="503"/>
      <c r="E286" s="524"/>
      <c r="F286" s="572"/>
      <c r="G286" s="503"/>
      <c r="H286" s="573"/>
      <c r="I286" s="503"/>
      <c r="J286" s="524"/>
      <c r="K286" s="572"/>
      <c r="L286" s="503"/>
      <c r="M286" s="503"/>
      <c r="N286" s="524"/>
      <c r="O286" s="572"/>
      <c r="P286" s="503"/>
      <c r="Q286" s="524"/>
      <c r="R286" s="572"/>
      <c r="S286" s="503"/>
      <c r="T286" s="524"/>
      <c r="U286" s="572"/>
      <c r="V286" s="503"/>
      <c r="W286" s="503"/>
      <c r="X286" s="503"/>
      <c r="Y286" s="573"/>
      <c r="Z286" s="503"/>
      <c r="AA286" s="503"/>
      <c r="AB286" s="573"/>
      <c r="AC286" s="503"/>
      <c r="AD286" s="503"/>
      <c r="AE286" s="574"/>
      <c r="AF286" s="503"/>
      <c r="AG286" s="503"/>
      <c r="AH286" s="524"/>
      <c r="AI286" s="30"/>
      <c r="AJ286" s="30"/>
      <c r="AK286" s="575"/>
      <c r="AL286" s="503"/>
      <c r="AM286" s="503"/>
      <c r="AN286" s="524"/>
      <c r="AO286" s="572"/>
      <c r="AP286" s="503"/>
      <c r="AQ286" s="573"/>
      <c r="AR286" s="503"/>
      <c r="AS286" s="524"/>
      <c r="AT286" s="572"/>
      <c r="AU286" s="503"/>
      <c r="AV286" s="503"/>
      <c r="AW286" s="524"/>
      <c r="AX286" s="572"/>
      <c r="AY286" s="503"/>
      <c r="AZ286" s="524"/>
      <c r="BA286" s="572"/>
      <c r="BB286" s="503"/>
      <c r="BC286" s="524"/>
      <c r="BD286" s="572"/>
      <c r="BE286" s="503"/>
      <c r="BF286" s="503"/>
      <c r="BG286" s="503"/>
      <c r="BH286" s="573"/>
      <c r="BI286" s="503"/>
      <c r="BJ286" s="503"/>
      <c r="BK286" s="573"/>
      <c r="BL286" s="503"/>
      <c r="BM286" s="503"/>
      <c r="BN286" s="574"/>
      <c r="BO286" s="503"/>
      <c r="BP286" s="503"/>
      <c r="BQ286" s="524"/>
      <c r="BR286" s="167"/>
      <c r="BS286" s="167"/>
    </row>
    <row r="287" spans="1:71" ht="13.5" customHeight="1" x14ac:dyDescent="0.25">
      <c r="A287" s="38"/>
      <c r="B287" s="571"/>
      <c r="C287" s="503"/>
      <c r="D287" s="503"/>
      <c r="E287" s="524"/>
      <c r="F287" s="568"/>
      <c r="G287" s="503"/>
      <c r="H287" s="569"/>
      <c r="I287" s="503"/>
      <c r="J287" s="524"/>
      <c r="K287" s="568"/>
      <c r="L287" s="503"/>
      <c r="M287" s="503"/>
      <c r="N287" s="524"/>
      <c r="O287" s="568"/>
      <c r="P287" s="503"/>
      <c r="Q287" s="524"/>
      <c r="R287" s="568"/>
      <c r="S287" s="503"/>
      <c r="T287" s="524"/>
      <c r="U287" s="568"/>
      <c r="V287" s="503"/>
      <c r="W287" s="503"/>
      <c r="X287" s="503"/>
      <c r="Y287" s="569"/>
      <c r="Z287" s="503"/>
      <c r="AA287" s="503"/>
      <c r="AB287" s="569"/>
      <c r="AC287" s="503"/>
      <c r="AD287" s="503"/>
      <c r="AE287" s="570"/>
      <c r="AF287" s="503"/>
      <c r="AG287" s="503"/>
      <c r="AH287" s="524"/>
      <c r="AI287" s="30"/>
      <c r="AJ287" s="30"/>
      <c r="AK287" s="571"/>
      <c r="AL287" s="503"/>
      <c r="AM287" s="503"/>
      <c r="AN287" s="524"/>
      <c r="AO287" s="568"/>
      <c r="AP287" s="503"/>
      <c r="AQ287" s="569"/>
      <c r="AR287" s="503"/>
      <c r="AS287" s="524"/>
      <c r="AT287" s="568"/>
      <c r="AU287" s="503"/>
      <c r="AV287" s="503"/>
      <c r="AW287" s="524"/>
      <c r="AX287" s="568"/>
      <c r="AY287" s="503"/>
      <c r="AZ287" s="524"/>
      <c r="BA287" s="568"/>
      <c r="BB287" s="503"/>
      <c r="BC287" s="524"/>
      <c r="BD287" s="568"/>
      <c r="BE287" s="503"/>
      <c r="BF287" s="503"/>
      <c r="BG287" s="503"/>
      <c r="BH287" s="569"/>
      <c r="BI287" s="503"/>
      <c r="BJ287" s="503"/>
      <c r="BK287" s="569"/>
      <c r="BL287" s="503"/>
      <c r="BM287" s="503"/>
      <c r="BN287" s="570"/>
      <c r="BO287" s="503"/>
      <c r="BP287" s="503"/>
      <c r="BQ287" s="524"/>
      <c r="BR287" s="167"/>
      <c r="BS287" s="167"/>
    </row>
    <row r="288" spans="1:71" ht="13.5" customHeight="1" x14ac:dyDescent="0.25">
      <c r="A288" s="38"/>
      <c r="B288" s="575"/>
      <c r="C288" s="503"/>
      <c r="D288" s="503"/>
      <c r="E288" s="524"/>
      <c r="F288" s="572"/>
      <c r="G288" s="503"/>
      <c r="H288" s="573"/>
      <c r="I288" s="503"/>
      <c r="J288" s="524"/>
      <c r="K288" s="572"/>
      <c r="L288" s="503"/>
      <c r="M288" s="503"/>
      <c r="N288" s="524"/>
      <c r="O288" s="572"/>
      <c r="P288" s="503"/>
      <c r="Q288" s="524"/>
      <c r="R288" s="572"/>
      <c r="S288" s="503"/>
      <c r="T288" s="524"/>
      <c r="U288" s="572"/>
      <c r="V288" s="503"/>
      <c r="W288" s="503"/>
      <c r="X288" s="503"/>
      <c r="Y288" s="573"/>
      <c r="Z288" s="503"/>
      <c r="AA288" s="503"/>
      <c r="AB288" s="573"/>
      <c r="AC288" s="503"/>
      <c r="AD288" s="503"/>
      <c r="AE288" s="574"/>
      <c r="AF288" s="503"/>
      <c r="AG288" s="503"/>
      <c r="AH288" s="524"/>
      <c r="AI288" s="30"/>
      <c r="AJ288" s="30"/>
      <c r="AK288" s="575"/>
      <c r="AL288" s="503"/>
      <c r="AM288" s="503"/>
      <c r="AN288" s="524"/>
      <c r="AO288" s="572"/>
      <c r="AP288" s="503"/>
      <c r="AQ288" s="573"/>
      <c r="AR288" s="503"/>
      <c r="AS288" s="524"/>
      <c r="AT288" s="572"/>
      <c r="AU288" s="503"/>
      <c r="AV288" s="503"/>
      <c r="AW288" s="524"/>
      <c r="AX288" s="572"/>
      <c r="AY288" s="503"/>
      <c r="AZ288" s="524"/>
      <c r="BA288" s="572"/>
      <c r="BB288" s="503"/>
      <c r="BC288" s="524"/>
      <c r="BD288" s="572"/>
      <c r="BE288" s="503"/>
      <c r="BF288" s="503"/>
      <c r="BG288" s="503"/>
      <c r="BH288" s="573"/>
      <c r="BI288" s="503"/>
      <c r="BJ288" s="503"/>
      <c r="BK288" s="573"/>
      <c r="BL288" s="503"/>
      <c r="BM288" s="503"/>
      <c r="BN288" s="574"/>
      <c r="BO288" s="503"/>
      <c r="BP288" s="503"/>
      <c r="BQ288" s="524"/>
      <c r="BR288" s="167"/>
      <c r="BS288" s="167"/>
    </row>
    <row r="289" spans="1:71" ht="13.5" customHeight="1" x14ac:dyDescent="0.25">
      <c r="A289" s="38"/>
      <c r="B289" s="571"/>
      <c r="C289" s="503"/>
      <c r="D289" s="503"/>
      <c r="E289" s="524"/>
      <c r="F289" s="568"/>
      <c r="G289" s="503"/>
      <c r="H289" s="569"/>
      <c r="I289" s="503"/>
      <c r="J289" s="524"/>
      <c r="K289" s="568"/>
      <c r="L289" s="503"/>
      <c r="M289" s="503"/>
      <c r="N289" s="524"/>
      <c r="O289" s="568"/>
      <c r="P289" s="503"/>
      <c r="Q289" s="524"/>
      <c r="R289" s="568"/>
      <c r="S289" s="503"/>
      <c r="T289" s="524"/>
      <c r="U289" s="568"/>
      <c r="V289" s="503"/>
      <c r="W289" s="503"/>
      <c r="X289" s="503"/>
      <c r="Y289" s="569"/>
      <c r="Z289" s="503"/>
      <c r="AA289" s="503"/>
      <c r="AB289" s="569"/>
      <c r="AC289" s="503"/>
      <c r="AD289" s="503"/>
      <c r="AE289" s="570"/>
      <c r="AF289" s="503"/>
      <c r="AG289" s="503"/>
      <c r="AH289" s="524"/>
      <c r="AI289" s="30"/>
      <c r="AJ289" s="30"/>
      <c r="AK289" s="571"/>
      <c r="AL289" s="503"/>
      <c r="AM289" s="503"/>
      <c r="AN289" s="524"/>
      <c r="AO289" s="568"/>
      <c r="AP289" s="503"/>
      <c r="AQ289" s="569"/>
      <c r="AR289" s="503"/>
      <c r="AS289" s="524"/>
      <c r="AT289" s="568"/>
      <c r="AU289" s="503"/>
      <c r="AV289" s="503"/>
      <c r="AW289" s="524"/>
      <c r="AX289" s="568"/>
      <c r="AY289" s="503"/>
      <c r="AZ289" s="524"/>
      <c r="BA289" s="568"/>
      <c r="BB289" s="503"/>
      <c r="BC289" s="524"/>
      <c r="BD289" s="568"/>
      <c r="BE289" s="503"/>
      <c r="BF289" s="503"/>
      <c r="BG289" s="503"/>
      <c r="BH289" s="569"/>
      <c r="BI289" s="503"/>
      <c r="BJ289" s="503"/>
      <c r="BK289" s="569"/>
      <c r="BL289" s="503"/>
      <c r="BM289" s="503"/>
      <c r="BN289" s="570"/>
      <c r="BO289" s="503"/>
      <c r="BP289" s="503"/>
      <c r="BQ289" s="524"/>
      <c r="BR289" s="167"/>
      <c r="BS289" s="167"/>
    </row>
    <row r="290" spans="1:71" ht="13.5" customHeight="1" x14ac:dyDescent="0.25">
      <c r="A290" s="38"/>
      <c r="B290" s="575"/>
      <c r="C290" s="503"/>
      <c r="D290" s="503"/>
      <c r="E290" s="524"/>
      <c r="F290" s="572"/>
      <c r="G290" s="503"/>
      <c r="H290" s="573"/>
      <c r="I290" s="503"/>
      <c r="J290" s="524"/>
      <c r="K290" s="572"/>
      <c r="L290" s="503"/>
      <c r="M290" s="503"/>
      <c r="N290" s="524"/>
      <c r="O290" s="572"/>
      <c r="P290" s="503"/>
      <c r="Q290" s="524"/>
      <c r="R290" s="572"/>
      <c r="S290" s="503"/>
      <c r="T290" s="524"/>
      <c r="U290" s="572"/>
      <c r="V290" s="503"/>
      <c r="W290" s="503"/>
      <c r="X290" s="503"/>
      <c r="Y290" s="573"/>
      <c r="Z290" s="503"/>
      <c r="AA290" s="503"/>
      <c r="AB290" s="573"/>
      <c r="AC290" s="503"/>
      <c r="AD290" s="503"/>
      <c r="AE290" s="574"/>
      <c r="AF290" s="503"/>
      <c r="AG290" s="503"/>
      <c r="AH290" s="524"/>
      <c r="AI290" s="30"/>
      <c r="AJ290" s="30"/>
      <c r="AK290" s="575"/>
      <c r="AL290" s="503"/>
      <c r="AM290" s="503"/>
      <c r="AN290" s="524"/>
      <c r="AO290" s="572"/>
      <c r="AP290" s="503"/>
      <c r="AQ290" s="573"/>
      <c r="AR290" s="503"/>
      <c r="AS290" s="524"/>
      <c r="AT290" s="572"/>
      <c r="AU290" s="503"/>
      <c r="AV290" s="503"/>
      <c r="AW290" s="524"/>
      <c r="AX290" s="572"/>
      <c r="AY290" s="503"/>
      <c r="AZ290" s="524"/>
      <c r="BA290" s="572"/>
      <c r="BB290" s="503"/>
      <c r="BC290" s="524"/>
      <c r="BD290" s="572"/>
      <c r="BE290" s="503"/>
      <c r="BF290" s="503"/>
      <c r="BG290" s="503"/>
      <c r="BH290" s="573"/>
      <c r="BI290" s="503"/>
      <c r="BJ290" s="503"/>
      <c r="BK290" s="573"/>
      <c r="BL290" s="503"/>
      <c r="BM290" s="503"/>
      <c r="BN290" s="574"/>
      <c r="BO290" s="503"/>
      <c r="BP290" s="503"/>
      <c r="BQ290" s="524"/>
      <c r="BR290" s="167"/>
      <c r="BS290" s="167"/>
    </row>
    <row r="291" spans="1:71" ht="13.5" customHeight="1" x14ac:dyDescent="0.25">
      <c r="A291" s="38"/>
      <c r="B291" s="571"/>
      <c r="C291" s="503"/>
      <c r="D291" s="503"/>
      <c r="E291" s="524"/>
      <c r="F291" s="568"/>
      <c r="G291" s="503"/>
      <c r="H291" s="569"/>
      <c r="I291" s="503"/>
      <c r="J291" s="524"/>
      <c r="K291" s="568"/>
      <c r="L291" s="503"/>
      <c r="M291" s="503"/>
      <c r="N291" s="524"/>
      <c r="O291" s="568"/>
      <c r="P291" s="503"/>
      <c r="Q291" s="524"/>
      <c r="R291" s="568"/>
      <c r="S291" s="503"/>
      <c r="T291" s="524"/>
      <c r="U291" s="568"/>
      <c r="V291" s="503"/>
      <c r="W291" s="503"/>
      <c r="X291" s="503"/>
      <c r="Y291" s="569"/>
      <c r="Z291" s="503"/>
      <c r="AA291" s="503"/>
      <c r="AB291" s="569"/>
      <c r="AC291" s="503"/>
      <c r="AD291" s="503"/>
      <c r="AE291" s="570"/>
      <c r="AF291" s="503"/>
      <c r="AG291" s="503"/>
      <c r="AH291" s="524"/>
      <c r="AI291" s="30"/>
      <c r="AJ291" s="30"/>
      <c r="AK291" s="571"/>
      <c r="AL291" s="503"/>
      <c r="AM291" s="503"/>
      <c r="AN291" s="524"/>
      <c r="AO291" s="568"/>
      <c r="AP291" s="503"/>
      <c r="AQ291" s="569"/>
      <c r="AR291" s="503"/>
      <c r="AS291" s="524"/>
      <c r="AT291" s="568"/>
      <c r="AU291" s="503"/>
      <c r="AV291" s="503"/>
      <c r="AW291" s="524"/>
      <c r="AX291" s="568"/>
      <c r="AY291" s="503"/>
      <c r="AZ291" s="524"/>
      <c r="BA291" s="568"/>
      <c r="BB291" s="503"/>
      <c r="BC291" s="524"/>
      <c r="BD291" s="568"/>
      <c r="BE291" s="503"/>
      <c r="BF291" s="503"/>
      <c r="BG291" s="503"/>
      <c r="BH291" s="569"/>
      <c r="BI291" s="503"/>
      <c r="BJ291" s="503"/>
      <c r="BK291" s="569"/>
      <c r="BL291" s="503"/>
      <c r="BM291" s="503"/>
      <c r="BN291" s="570"/>
      <c r="BO291" s="503"/>
      <c r="BP291" s="503"/>
      <c r="BQ291" s="524"/>
      <c r="BR291" s="167"/>
      <c r="BS291" s="167"/>
    </row>
    <row r="292" spans="1:71" ht="13.5" customHeight="1" x14ac:dyDescent="0.25">
      <c r="A292" s="38"/>
      <c r="B292" s="575"/>
      <c r="C292" s="503"/>
      <c r="D292" s="503"/>
      <c r="E292" s="524"/>
      <c r="F292" s="572"/>
      <c r="G292" s="503"/>
      <c r="H292" s="573"/>
      <c r="I292" s="503"/>
      <c r="J292" s="524"/>
      <c r="K292" s="572"/>
      <c r="L292" s="503"/>
      <c r="M292" s="503"/>
      <c r="N292" s="524"/>
      <c r="O292" s="572"/>
      <c r="P292" s="503"/>
      <c r="Q292" s="524"/>
      <c r="R292" s="572"/>
      <c r="S292" s="503"/>
      <c r="T292" s="524"/>
      <c r="U292" s="572"/>
      <c r="V292" s="503"/>
      <c r="W292" s="503"/>
      <c r="X292" s="503"/>
      <c r="Y292" s="573"/>
      <c r="Z292" s="503"/>
      <c r="AA292" s="503"/>
      <c r="AB292" s="573"/>
      <c r="AC292" s="503"/>
      <c r="AD292" s="503"/>
      <c r="AE292" s="574"/>
      <c r="AF292" s="503"/>
      <c r="AG292" s="503"/>
      <c r="AH292" s="524"/>
      <c r="AI292" s="30"/>
      <c r="AJ292" s="30"/>
      <c r="AK292" s="575"/>
      <c r="AL292" s="503"/>
      <c r="AM292" s="503"/>
      <c r="AN292" s="524"/>
      <c r="AO292" s="572"/>
      <c r="AP292" s="503"/>
      <c r="AQ292" s="573"/>
      <c r="AR292" s="503"/>
      <c r="AS292" s="524"/>
      <c r="AT292" s="572"/>
      <c r="AU292" s="503"/>
      <c r="AV292" s="503"/>
      <c r="AW292" s="524"/>
      <c r="AX292" s="572"/>
      <c r="AY292" s="503"/>
      <c r="AZ292" s="524"/>
      <c r="BA292" s="572"/>
      <c r="BB292" s="503"/>
      <c r="BC292" s="524"/>
      <c r="BD292" s="572"/>
      <c r="BE292" s="503"/>
      <c r="BF292" s="503"/>
      <c r="BG292" s="503"/>
      <c r="BH292" s="573"/>
      <c r="BI292" s="503"/>
      <c r="BJ292" s="503"/>
      <c r="BK292" s="573"/>
      <c r="BL292" s="503"/>
      <c r="BM292" s="503"/>
      <c r="BN292" s="574"/>
      <c r="BO292" s="503"/>
      <c r="BP292" s="503"/>
      <c r="BQ292" s="524"/>
      <c r="BR292" s="167"/>
      <c r="BS292" s="167"/>
    </row>
    <row r="293" spans="1:71" ht="13.5" customHeight="1" x14ac:dyDescent="0.25">
      <c r="A293" s="38"/>
      <c r="B293" s="571"/>
      <c r="C293" s="503"/>
      <c r="D293" s="503"/>
      <c r="E293" s="524"/>
      <c r="F293" s="568"/>
      <c r="G293" s="503"/>
      <c r="H293" s="569"/>
      <c r="I293" s="503"/>
      <c r="J293" s="524"/>
      <c r="K293" s="568"/>
      <c r="L293" s="503"/>
      <c r="M293" s="503"/>
      <c r="N293" s="524"/>
      <c r="O293" s="568"/>
      <c r="P293" s="503"/>
      <c r="Q293" s="524"/>
      <c r="R293" s="568"/>
      <c r="S293" s="503"/>
      <c r="T293" s="524"/>
      <c r="U293" s="568"/>
      <c r="V293" s="503"/>
      <c r="W293" s="503"/>
      <c r="X293" s="503"/>
      <c r="Y293" s="569"/>
      <c r="Z293" s="503"/>
      <c r="AA293" s="503"/>
      <c r="AB293" s="569"/>
      <c r="AC293" s="503"/>
      <c r="AD293" s="503"/>
      <c r="AE293" s="570"/>
      <c r="AF293" s="503"/>
      <c r="AG293" s="503"/>
      <c r="AH293" s="524"/>
      <c r="AI293" s="30"/>
      <c r="AJ293" s="30"/>
      <c r="AK293" s="571"/>
      <c r="AL293" s="503"/>
      <c r="AM293" s="503"/>
      <c r="AN293" s="524"/>
      <c r="AO293" s="568"/>
      <c r="AP293" s="503"/>
      <c r="AQ293" s="569"/>
      <c r="AR293" s="503"/>
      <c r="AS293" s="524"/>
      <c r="AT293" s="568"/>
      <c r="AU293" s="503"/>
      <c r="AV293" s="503"/>
      <c r="AW293" s="524"/>
      <c r="AX293" s="568"/>
      <c r="AY293" s="503"/>
      <c r="AZ293" s="524"/>
      <c r="BA293" s="568"/>
      <c r="BB293" s="503"/>
      <c r="BC293" s="524"/>
      <c r="BD293" s="568"/>
      <c r="BE293" s="503"/>
      <c r="BF293" s="503"/>
      <c r="BG293" s="503"/>
      <c r="BH293" s="569"/>
      <c r="BI293" s="503"/>
      <c r="BJ293" s="503"/>
      <c r="BK293" s="569"/>
      <c r="BL293" s="503"/>
      <c r="BM293" s="503"/>
      <c r="BN293" s="570"/>
      <c r="BO293" s="503"/>
      <c r="BP293" s="503"/>
      <c r="BQ293" s="524"/>
      <c r="BR293" s="167"/>
      <c r="BS293" s="167"/>
    </row>
    <row r="294" spans="1:71" ht="13.5" customHeight="1" x14ac:dyDescent="0.25">
      <c r="A294" s="38"/>
      <c r="B294" s="575"/>
      <c r="C294" s="503"/>
      <c r="D294" s="503"/>
      <c r="E294" s="524"/>
      <c r="F294" s="572"/>
      <c r="G294" s="503"/>
      <c r="H294" s="573"/>
      <c r="I294" s="503"/>
      <c r="J294" s="524"/>
      <c r="K294" s="572"/>
      <c r="L294" s="503"/>
      <c r="M294" s="503"/>
      <c r="N294" s="524"/>
      <c r="O294" s="572"/>
      <c r="P294" s="503"/>
      <c r="Q294" s="524"/>
      <c r="R294" s="572"/>
      <c r="S294" s="503"/>
      <c r="T294" s="524"/>
      <c r="U294" s="572"/>
      <c r="V294" s="503"/>
      <c r="W294" s="503"/>
      <c r="X294" s="503"/>
      <c r="Y294" s="573"/>
      <c r="Z294" s="503"/>
      <c r="AA294" s="503"/>
      <c r="AB294" s="573"/>
      <c r="AC294" s="503"/>
      <c r="AD294" s="503"/>
      <c r="AE294" s="574"/>
      <c r="AF294" s="503"/>
      <c r="AG294" s="503"/>
      <c r="AH294" s="524"/>
      <c r="AI294" s="30"/>
      <c r="AJ294" s="30"/>
      <c r="AK294" s="575"/>
      <c r="AL294" s="503"/>
      <c r="AM294" s="503"/>
      <c r="AN294" s="524"/>
      <c r="AO294" s="572"/>
      <c r="AP294" s="503"/>
      <c r="AQ294" s="573"/>
      <c r="AR294" s="503"/>
      <c r="AS294" s="524"/>
      <c r="AT294" s="572"/>
      <c r="AU294" s="503"/>
      <c r="AV294" s="503"/>
      <c r="AW294" s="524"/>
      <c r="AX294" s="572"/>
      <c r="AY294" s="503"/>
      <c r="AZ294" s="524"/>
      <c r="BA294" s="572"/>
      <c r="BB294" s="503"/>
      <c r="BC294" s="524"/>
      <c r="BD294" s="572"/>
      <c r="BE294" s="503"/>
      <c r="BF294" s="503"/>
      <c r="BG294" s="503"/>
      <c r="BH294" s="573"/>
      <c r="BI294" s="503"/>
      <c r="BJ294" s="503"/>
      <c r="BK294" s="573"/>
      <c r="BL294" s="503"/>
      <c r="BM294" s="503"/>
      <c r="BN294" s="574"/>
      <c r="BO294" s="503"/>
      <c r="BP294" s="503"/>
      <c r="BQ294" s="524"/>
      <c r="BR294" s="167"/>
      <c r="BS294" s="167"/>
    </row>
    <row r="295" spans="1:71" ht="13.5" customHeight="1" x14ac:dyDescent="0.25">
      <c r="A295" s="38"/>
      <c r="B295" s="571"/>
      <c r="C295" s="503"/>
      <c r="D295" s="503"/>
      <c r="E295" s="524"/>
      <c r="F295" s="568"/>
      <c r="G295" s="503"/>
      <c r="H295" s="569"/>
      <c r="I295" s="503"/>
      <c r="J295" s="524"/>
      <c r="K295" s="568"/>
      <c r="L295" s="503"/>
      <c r="M295" s="503"/>
      <c r="N295" s="524"/>
      <c r="O295" s="568"/>
      <c r="P295" s="503"/>
      <c r="Q295" s="524"/>
      <c r="R295" s="568"/>
      <c r="S295" s="503"/>
      <c r="T295" s="524"/>
      <c r="U295" s="568"/>
      <c r="V295" s="503"/>
      <c r="W295" s="503"/>
      <c r="X295" s="503"/>
      <c r="Y295" s="569"/>
      <c r="Z295" s="503"/>
      <c r="AA295" s="503"/>
      <c r="AB295" s="569"/>
      <c r="AC295" s="503"/>
      <c r="AD295" s="503"/>
      <c r="AE295" s="570"/>
      <c r="AF295" s="503"/>
      <c r="AG295" s="503"/>
      <c r="AH295" s="524"/>
      <c r="AI295" s="30"/>
      <c r="AJ295" s="30"/>
      <c r="AK295" s="571"/>
      <c r="AL295" s="503"/>
      <c r="AM295" s="503"/>
      <c r="AN295" s="524"/>
      <c r="AO295" s="568"/>
      <c r="AP295" s="503"/>
      <c r="AQ295" s="569"/>
      <c r="AR295" s="503"/>
      <c r="AS295" s="524"/>
      <c r="AT295" s="568"/>
      <c r="AU295" s="503"/>
      <c r="AV295" s="503"/>
      <c r="AW295" s="524"/>
      <c r="AX295" s="568"/>
      <c r="AY295" s="503"/>
      <c r="AZ295" s="524"/>
      <c r="BA295" s="568"/>
      <c r="BB295" s="503"/>
      <c r="BC295" s="524"/>
      <c r="BD295" s="568"/>
      <c r="BE295" s="503"/>
      <c r="BF295" s="503"/>
      <c r="BG295" s="503"/>
      <c r="BH295" s="569"/>
      <c r="BI295" s="503"/>
      <c r="BJ295" s="503"/>
      <c r="BK295" s="569"/>
      <c r="BL295" s="503"/>
      <c r="BM295" s="503"/>
      <c r="BN295" s="570"/>
      <c r="BO295" s="503"/>
      <c r="BP295" s="503"/>
      <c r="BQ295" s="524"/>
      <c r="BR295" s="167"/>
      <c r="BS295" s="167"/>
    </row>
    <row r="296" spans="1:71" ht="13.5" customHeight="1" x14ac:dyDescent="0.25">
      <c r="A296" s="38"/>
      <c r="B296" s="575"/>
      <c r="C296" s="503"/>
      <c r="D296" s="503"/>
      <c r="E296" s="524"/>
      <c r="F296" s="572"/>
      <c r="G296" s="503"/>
      <c r="H296" s="573"/>
      <c r="I296" s="503"/>
      <c r="J296" s="524"/>
      <c r="K296" s="572"/>
      <c r="L296" s="503"/>
      <c r="M296" s="503"/>
      <c r="N296" s="524"/>
      <c r="O296" s="572"/>
      <c r="P296" s="503"/>
      <c r="Q296" s="524"/>
      <c r="R296" s="572"/>
      <c r="S296" s="503"/>
      <c r="T296" s="524"/>
      <c r="U296" s="572"/>
      <c r="V296" s="503"/>
      <c r="W296" s="503"/>
      <c r="X296" s="503"/>
      <c r="Y296" s="573"/>
      <c r="Z296" s="503"/>
      <c r="AA296" s="503"/>
      <c r="AB296" s="573"/>
      <c r="AC296" s="503"/>
      <c r="AD296" s="503"/>
      <c r="AE296" s="574"/>
      <c r="AF296" s="503"/>
      <c r="AG296" s="503"/>
      <c r="AH296" s="524"/>
      <c r="AI296" s="30"/>
      <c r="AJ296" s="30"/>
      <c r="AK296" s="575"/>
      <c r="AL296" s="503"/>
      <c r="AM296" s="503"/>
      <c r="AN296" s="524"/>
      <c r="AO296" s="572"/>
      <c r="AP296" s="503"/>
      <c r="AQ296" s="573"/>
      <c r="AR296" s="503"/>
      <c r="AS296" s="524"/>
      <c r="AT296" s="572"/>
      <c r="AU296" s="503"/>
      <c r="AV296" s="503"/>
      <c r="AW296" s="524"/>
      <c r="AX296" s="572"/>
      <c r="AY296" s="503"/>
      <c r="AZ296" s="524"/>
      <c r="BA296" s="572"/>
      <c r="BB296" s="503"/>
      <c r="BC296" s="524"/>
      <c r="BD296" s="572"/>
      <c r="BE296" s="503"/>
      <c r="BF296" s="503"/>
      <c r="BG296" s="503"/>
      <c r="BH296" s="573"/>
      <c r="BI296" s="503"/>
      <c r="BJ296" s="503"/>
      <c r="BK296" s="573"/>
      <c r="BL296" s="503"/>
      <c r="BM296" s="503"/>
      <c r="BN296" s="574"/>
      <c r="BO296" s="503"/>
      <c r="BP296" s="503"/>
      <c r="BQ296" s="524"/>
      <c r="BR296" s="167"/>
      <c r="BS296" s="167"/>
    </row>
    <row r="297" spans="1:71" ht="13.5" customHeight="1" x14ac:dyDescent="0.25">
      <c r="A297" s="38"/>
      <c r="B297" s="571"/>
      <c r="C297" s="503"/>
      <c r="D297" s="503"/>
      <c r="E297" s="524"/>
      <c r="F297" s="568"/>
      <c r="G297" s="503"/>
      <c r="H297" s="569"/>
      <c r="I297" s="503"/>
      <c r="J297" s="524"/>
      <c r="K297" s="568"/>
      <c r="L297" s="503"/>
      <c r="M297" s="503"/>
      <c r="N297" s="524"/>
      <c r="O297" s="568"/>
      <c r="P297" s="503"/>
      <c r="Q297" s="524"/>
      <c r="R297" s="568"/>
      <c r="S297" s="503"/>
      <c r="T297" s="524"/>
      <c r="U297" s="568"/>
      <c r="V297" s="503"/>
      <c r="W297" s="503"/>
      <c r="X297" s="503"/>
      <c r="Y297" s="569"/>
      <c r="Z297" s="503"/>
      <c r="AA297" s="503"/>
      <c r="AB297" s="569"/>
      <c r="AC297" s="503"/>
      <c r="AD297" s="503"/>
      <c r="AE297" s="570"/>
      <c r="AF297" s="503"/>
      <c r="AG297" s="503"/>
      <c r="AH297" s="524"/>
      <c r="AI297" s="30"/>
      <c r="AJ297" s="30"/>
      <c r="AK297" s="571"/>
      <c r="AL297" s="503"/>
      <c r="AM297" s="503"/>
      <c r="AN297" s="524"/>
      <c r="AO297" s="568"/>
      <c r="AP297" s="503"/>
      <c r="AQ297" s="569"/>
      <c r="AR297" s="503"/>
      <c r="AS297" s="524"/>
      <c r="AT297" s="568"/>
      <c r="AU297" s="503"/>
      <c r="AV297" s="503"/>
      <c r="AW297" s="524"/>
      <c r="AX297" s="568"/>
      <c r="AY297" s="503"/>
      <c r="AZ297" s="524"/>
      <c r="BA297" s="568"/>
      <c r="BB297" s="503"/>
      <c r="BC297" s="524"/>
      <c r="BD297" s="568"/>
      <c r="BE297" s="503"/>
      <c r="BF297" s="503"/>
      <c r="BG297" s="503"/>
      <c r="BH297" s="569"/>
      <c r="BI297" s="503"/>
      <c r="BJ297" s="503"/>
      <c r="BK297" s="569"/>
      <c r="BL297" s="503"/>
      <c r="BM297" s="503"/>
      <c r="BN297" s="570"/>
      <c r="BO297" s="503"/>
      <c r="BP297" s="503"/>
      <c r="BQ297" s="524"/>
      <c r="BR297" s="167"/>
      <c r="BS297" s="167"/>
    </row>
    <row r="298" spans="1:71" ht="13.5" customHeight="1" x14ac:dyDescent="0.25">
      <c r="A298" s="38"/>
      <c r="B298" s="575"/>
      <c r="C298" s="503"/>
      <c r="D298" s="503"/>
      <c r="E298" s="524"/>
      <c r="F298" s="572"/>
      <c r="G298" s="503"/>
      <c r="H298" s="573"/>
      <c r="I298" s="503"/>
      <c r="J298" s="524"/>
      <c r="K298" s="572"/>
      <c r="L298" s="503"/>
      <c r="M298" s="503"/>
      <c r="N298" s="524"/>
      <c r="O298" s="572"/>
      <c r="P298" s="503"/>
      <c r="Q298" s="524"/>
      <c r="R298" s="572"/>
      <c r="S298" s="503"/>
      <c r="T298" s="524"/>
      <c r="U298" s="572"/>
      <c r="V298" s="503"/>
      <c r="W298" s="503"/>
      <c r="X298" s="503"/>
      <c r="Y298" s="573"/>
      <c r="Z298" s="503"/>
      <c r="AA298" s="503"/>
      <c r="AB298" s="573"/>
      <c r="AC298" s="503"/>
      <c r="AD298" s="503"/>
      <c r="AE298" s="574"/>
      <c r="AF298" s="503"/>
      <c r="AG298" s="503"/>
      <c r="AH298" s="524"/>
      <c r="AI298" s="30"/>
      <c r="AJ298" s="30"/>
      <c r="AK298" s="575"/>
      <c r="AL298" s="503"/>
      <c r="AM298" s="503"/>
      <c r="AN298" s="524"/>
      <c r="AO298" s="572"/>
      <c r="AP298" s="503"/>
      <c r="AQ298" s="573"/>
      <c r="AR298" s="503"/>
      <c r="AS298" s="524"/>
      <c r="AT298" s="572"/>
      <c r="AU298" s="503"/>
      <c r="AV298" s="503"/>
      <c r="AW298" s="524"/>
      <c r="AX298" s="572"/>
      <c r="AY298" s="503"/>
      <c r="AZ298" s="524"/>
      <c r="BA298" s="572"/>
      <c r="BB298" s="503"/>
      <c r="BC298" s="524"/>
      <c r="BD298" s="572"/>
      <c r="BE298" s="503"/>
      <c r="BF298" s="503"/>
      <c r="BG298" s="503"/>
      <c r="BH298" s="573"/>
      <c r="BI298" s="503"/>
      <c r="BJ298" s="503"/>
      <c r="BK298" s="573"/>
      <c r="BL298" s="503"/>
      <c r="BM298" s="503"/>
      <c r="BN298" s="574"/>
      <c r="BO298" s="503"/>
      <c r="BP298" s="503"/>
      <c r="BQ298" s="524"/>
      <c r="BR298" s="167"/>
      <c r="BS298" s="167"/>
    </row>
    <row r="299" spans="1:71" ht="13.5" customHeight="1" x14ac:dyDescent="0.25">
      <c r="A299" s="38"/>
      <c r="B299" s="571"/>
      <c r="C299" s="503"/>
      <c r="D299" s="503"/>
      <c r="E299" s="524"/>
      <c r="F299" s="568"/>
      <c r="G299" s="503"/>
      <c r="H299" s="569"/>
      <c r="I299" s="503"/>
      <c r="J299" s="524"/>
      <c r="K299" s="568"/>
      <c r="L299" s="503"/>
      <c r="M299" s="503"/>
      <c r="N299" s="524"/>
      <c r="O299" s="568"/>
      <c r="P299" s="503"/>
      <c r="Q299" s="524"/>
      <c r="R299" s="568"/>
      <c r="S299" s="503"/>
      <c r="T299" s="524"/>
      <c r="U299" s="568"/>
      <c r="V299" s="503"/>
      <c r="W299" s="503"/>
      <c r="X299" s="503"/>
      <c r="Y299" s="569"/>
      <c r="Z299" s="503"/>
      <c r="AA299" s="503"/>
      <c r="AB299" s="569"/>
      <c r="AC299" s="503"/>
      <c r="AD299" s="503"/>
      <c r="AE299" s="570"/>
      <c r="AF299" s="503"/>
      <c r="AG299" s="503"/>
      <c r="AH299" s="524"/>
      <c r="AI299" s="30"/>
      <c r="AJ299" s="30"/>
      <c r="AK299" s="571"/>
      <c r="AL299" s="503"/>
      <c r="AM299" s="503"/>
      <c r="AN299" s="524"/>
      <c r="AO299" s="568"/>
      <c r="AP299" s="503"/>
      <c r="AQ299" s="569"/>
      <c r="AR299" s="503"/>
      <c r="AS299" s="524"/>
      <c r="AT299" s="568"/>
      <c r="AU299" s="503"/>
      <c r="AV299" s="503"/>
      <c r="AW299" s="524"/>
      <c r="AX299" s="568"/>
      <c r="AY299" s="503"/>
      <c r="AZ299" s="524"/>
      <c r="BA299" s="568"/>
      <c r="BB299" s="503"/>
      <c r="BC299" s="524"/>
      <c r="BD299" s="568"/>
      <c r="BE299" s="503"/>
      <c r="BF299" s="503"/>
      <c r="BG299" s="503"/>
      <c r="BH299" s="569"/>
      <c r="BI299" s="503"/>
      <c r="BJ299" s="503"/>
      <c r="BK299" s="569"/>
      <c r="BL299" s="503"/>
      <c r="BM299" s="503"/>
      <c r="BN299" s="570"/>
      <c r="BO299" s="503"/>
      <c r="BP299" s="503"/>
      <c r="BQ299" s="524"/>
      <c r="BR299" s="167"/>
      <c r="BS299" s="167"/>
    </row>
    <row r="300" spans="1:71" ht="13.5" customHeight="1" x14ac:dyDescent="0.25">
      <c r="A300" s="38"/>
      <c r="B300" s="575"/>
      <c r="C300" s="503"/>
      <c r="D300" s="503"/>
      <c r="E300" s="524"/>
      <c r="F300" s="572"/>
      <c r="G300" s="503"/>
      <c r="H300" s="573"/>
      <c r="I300" s="503"/>
      <c r="J300" s="524"/>
      <c r="K300" s="572"/>
      <c r="L300" s="503"/>
      <c r="M300" s="503"/>
      <c r="N300" s="524"/>
      <c r="O300" s="572"/>
      <c r="P300" s="503"/>
      <c r="Q300" s="524"/>
      <c r="R300" s="572"/>
      <c r="S300" s="503"/>
      <c r="T300" s="524"/>
      <c r="U300" s="572"/>
      <c r="V300" s="503"/>
      <c r="W300" s="503"/>
      <c r="X300" s="503"/>
      <c r="Y300" s="573"/>
      <c r="Z300" s="503"/>
      <c r="AA300" s="503"/>
      <c r="AB300" s="573"/>
      <c r="AC300" s="503"/>
      <c r="AD300" s="503"/>
      <c r="AE300" s="574"/>
      <c r="AF300" s="503"/>
      <c r="AG300" s="503"/>
      <c r="AH300" s="524"/>
      <c r="AI300" s="30"/>
      <c r="AJ300" s="30"/>
      <c r="AK300" s="575"/>
      <c r="AL300" s="503"/>
      <c r="AM300" s="503"/>
      <c r="AN300" s="524"/>
      <c r="AO300" s="572"/>
      <c r="AP300" s="503"/>
      <c r="AQ300" s="573"/>
      <c r="AR300" s="503"/>
      <c r="AS300" s="524"/>
      <c r="AT300" s="572"/>
      <c r="AU300" s="503"/>
      <c r="AV300" s="503"/>
      <c r="AW300" s="524"/>
      <c r="AX300" s="572"/>
      <c r="AY300" s="503"/>
      <c r="AZ300" s="524"/>
      <c r="BA300" s="572"/>
      <c r="BB300" s="503"/>
      <c r="BC300" s="524"/>
      <c r="BD300" s="572"/>
      <c r="BE300" s="503"/>
      <c r="BF300" s="503"/>
      <c r="BG300" s="503"/>
      <c r="BH300" s="573"/>
      <c r="BI300" s="503"/>
      <c r="BJ300" s="503"/>
      <c r="BK300" s="573"/>
      <c r="BL300" s="503"/>
      <c r="BM300" s="503"/>
      <c r="BN300" s="574"/>
      <c r="BO300" s="503"/>
      <c r="BP300" s="503"/>
      <c r="BQ300" s="524"/>
      <c r="BR300" s="167"/>
      <c r="BS300" s="167"/>
    </row>
    <row r="301" spans="1:71" ht="13.5" customHeight="1" x14ac:dyDescent="0.25">
      <c r="A301" s="38"/>
      <c r="B301" s="571"/>
      <c r="C301" s="503"/>
      <c r="D301" s="503"/>
      <c r="E301" s="524"/>
      <c r="F301" s="568"/>
      <c r="G301" s="503"/>
      <c r="H301" s="569"/>
      <c r="I301" s="503"/>
      <c r="J301" s="524"/>
      <c r="K301" s="568"/>
      <c r="L301" s="503"/>
      <c r="M301" s="503"/>
      <c r="N301" s="524"/>
      <c r="O301" s="568"/>
      <c r="P301" s="503"/>
      <c r="Q301" s="524"/>
      <c r="R301" s="568"/>
      <c r="S301" s="503"/>
      <c r="T301" s="524"/>
      <c r="U301" s="568"/>
      <c r="V301" s="503"/>
      <c r="W301" s="503"/>
      <c r="X301" s="503"/>
      <c r="Y301" s="569"/>
      <c r="Z301" s="503"/>
      <c r="AA301" s="503"/>
      <c r="AB301" s="569"/>
      <c r="AC301" s="503"/>
      <c r="AD301" s="503"/>
      <c r="AE301" s="570"/>
      <c r="AF301" s="503"/>
      <c r="AG301" s="503"/>
      <c r="AH301" s="524"/>
      <c r="AI301" s="30"/>
      <c r="AJ301" s="30"/>
      <c r="AK301" s="571"/>
      <c r="AL301" s="503"/>
      <c r="AM301" s="503"/>
      <c r="AN301" s="524"/>
      <c r="AO301" s="568"/>
      <c r="AP301" s="503"/>
      <c r="AQ301" s="569"/>
      <c r="AR301" s="503"/>
      <c r="AS301" s="524"/>
      <c r="AT301" s="568"/>
      <c r="AU301" s="503"/>
      <c r="AV301" s="503"/>
      <c r="AW301" s="524"/>
      <c r="AX301" s="568"/>
      <c r="AY301" s="503"/>
      <c r="AZ301" s="524"/>
      <c r="BA301" s="568"/>
      <c r="BB301" s="503"/>
      <c r="BC301" s="524"/>
      <c r="BD301" s="568"/>
      <c r="BE301" s="503"/>
      <c r="BF301" s="503"/>
      <c r="BG301" s="503"/>
      <c r="BH301" s="569"/>
      <c r="BI301" s="503"/>
      <c r="BJ301" s="503"/>
      <c r="BK301" s="569"/>
      <c r="BL301" s="503"/>
      <c r="BM301" s="503"/>
      <c r="BN301" s="570"/>
      <c r="BO301" s="503"/>
      <c r="BP301" s="503"/>
      <c r="BQ301" s="524"/>
      <c r="BR301" s="167"/>
      <c r="BS301" s="167"/>
    </row>
    <row r="302" spans="1:71" ht="13.5" customHeight="1" x14ac:dyDescent="0.25">
      <c r="A302" s="38"/>
      <c r="B302" s="575"/>
      <c r="C302" s="503"/>
      <c r="D302" s="503"/>
      <c r="E302" s="524"/>
      <c r="F302" s="572"/>
      <c r="G302" s="503"/>
      <c r="H302" s="573"/>
      <c r="I302" s="503"/>
      <c r="J302" s="524"/>
      <c r="K302" s="572"/>
      <c r="L302" s="503"/>
      <c r="M302" s="503"/>
      <c r="N302" s="524"/>
      <c r="O302" s="572"/>
      <c r="P302" s="503"/>
      <c r="Q302" s="524"/>
      <c r="R302" s="572"/>
      <c r="S302" s="503"/>
      <c r="T302" s="524"/>
      <c r="U302" s="572"/>
      <c r="V302" s="503"/>
      <c r="W302" s="503"/>
      <c r="X302" s="503"/>
      <c r="Y302" s="573"/>
      <c r="Z302" s="503"/>
      <c r="AA302" s="503"/>
      <c r="AB302" s="573"/>
      <c r="AC302" s="503"/>
      <c r="AD302" s="503"/>
      <c r="AE302" s="574"/>
      <c r="AF302" s="503"/>
      <c r="AG302" s="503"/>
      <c r="AH302" s="524"/>
      <c r="AI302" s="30"/>
      <c r="AJ302" s="30"/>
      <c r="AK302" s="575"/>
      <c r="AL302" s="503"/>
      <c r="AM302" s="503"/>
      <c r="AN302" s="524"/>
      <c r="AO302" s="572"/>
      <c r="AP302" s="503"/>
      <c r="AQ302" s="573"/>
      <c r="AR302" s="503"/>
      <c r="AS302" s="524"/>
      <c r="AT302" s="572"/>
      <c r="AU302" s="503"/>
      <c r="AV302" s="503"/>
      <c r="AW302" s="524"/>
      <c r="AX302" s="572"/>
      <c r="AY302" s="503"/>
      <c r="AZ302" s="524"/>
      <c r="BA302" s="572"/>
      <c r="BB302" s="503"/>
      <c r="BC302" s="524"/>
      <c r="BD302" s="572"/>
      <c r="BE302" s="503"/>
      <c r="BF302" s="503"/>
      <c r="BG302" s="503"/>
      <c r="BH302" s="573"/>
      <c r="BI302" s="503"/>
      <c r="BJ302" s="503"/>
      <c r="BK302" s="573"/>
      <c r="BL302" s="503"/>
      <c r="BM302" s="503"/>
      <c r="BN302" s="574"/>
      <c r="BO302" s="503"/>
      <c r="BP302" s="503"/>
      <c r="BQ302" s="524"/>
      <c r="BR302" s="167"/>
      <c r="BS302" s="167"/>
    </row>
    <row r="303" spans="1:71" ht="13.5" customHeight="1" x14ac:dyDescent="0.25">
      <c r="A303" s="38"/>
      <c r="B303" s="571"/>
      <c r="C303" s="503"/>
      <c r="D303" s="503"/>
      <c r="E303" s="524"/>
      <c r="F303" s="568"/>
      <c r="G303" s="503"/>
      <c r="H303" s="569"/>
      <c r="I303" s="503"/>
      <c r="J303" s="524"/>
      <c r="K303" s="568"/>
      <c r="L303" s="503"/>
      <c r="M303" s="503"/>
      <c r="N303" s="524"/>
      <c r="O303" s="568"/>
      <c r="P303" s="503"/>
      <c r="Q303" s="524"/>
      <c r="R303" s="568"/>
      <c r="S303" s="503"/>
      <c r="T303" s="524"/>
      <c r="U303" s="568"/>
      <c r="V303" s="503"/>
      <c r="W303" s="503"/>
      <c r="X303" s="503"/>
      <c r="Y303" s="569"/>
      <c r="Z303" s="503"/>
      <c r="AA303" s="503"/>
      <c r="AB303" s="569"/>
      <c r="AC303" s="503"/>
      <c r="AD303" s="503"/>
      <c r="AE303" s="570"/>
      <c r="AF303" s="503"/>
      <c r="AG303" s="503"/>
      <c r="AH303" s="524"/>
      <c r="AI303" s="30"/>
      <c r="AJ303" s="30"/>
      <c r="AK303" s="571"/>
      <c r="AL303" s="503"/>
      <c r="AM303" s="503"/>
      <c r="AN303" s="524"/>
      <c r="AO303" s="568"/>
      <c r="AP303" s="503"/>
      <c r="AQ303" s="569"/>
      <c r="AR303" s="503"/>
      <c r="AS303" s="524"/>
      <c r="AT303" s="568"/>
      <c r="AU303" s="503"/>
      <c r="AV303" s="503"/>
      <c r="AW303" s="524"/>
      <c r="AX303" s="568"/>
      <c r="AY303" s="503"/>
      <c r="AZ303" s="524"/>
      <c r="BA303" s="568"/>
      <c r="BB303" s="503"/>
      <c r="BC303" s="524"/>
      <c r="BD303" s="568"/>
      <c r="BE303" s="503"/>
      <c r="BF303" s="503"/>
      <c r="BG303" s="503"/>
      <c r="BH303" s="569"/>
      <c r="BI303" s="503"/>
      <c r="BJ303" s="503"/>
      <c r="BK303" s="569"/>
      <c r="BL303" s="503"/>
      <c r="BM303" s="503"/>
      <c r="BN303" s="570"/>
      <c r="BO303" s="503"/>
      <c r="BP303" s="503"/>
      <c r="BQ303" s="524"/>
      <c r="BR303" s="167"/>
      <c r="BS303" s="167"/>
    </row>
    <row r="304" spans="1:71" ht="13.5" customHeight="1" x14ac:dyDescent="0.25">
      <c r="A304" s="38"/>
      <c r="B304" s="575"/>
      <c r="C304" s="503"/>
      <c r="D304" s="503"/>
      <c r="E304" s="524"/>
      <c r="F304" s="572"/>
      <c r="G304" s="503"/>
      <c r="H304" s="573"/>
      <c r="I304" s="503"/>
      <c r="J304" s="524"/>
      <c r="K304" s="572"/>
      <c r="L304" s="503"/>
      <c r="M304" s="503"/>
      <c r="N304" s="524"/>
      <c r="O304" s="572"/>
      <c r="P304" s="503"/>
      <c r="Q304" s="524"/>
      <c r="R304" s="572"/>
      <c r="S304" s="503"/>
      <c r="T304" s="524"/>
      <c r="U304" s="572"/>
      <c r="V304" s="503"/>
      <c r="W304" s="503"/>
      <c r="X304" s="503"/>
      <c r="Y304" s="573"/>
      <c r="Z304" s="503"/>
      <c r="AA304" s="503"/>
      <c r="AB304" s="573"/>
      <c r="AC304" s="503"/>
      <c r="AD304" s="503"/>
      <c r="AE304" s="574"/>
      <c r="AF304" s="503"/>
      <c r="AG304" s="503"/>
      <c r="AH304" s="524"/>
      <c r="AI304" s="30"/>
      <c r="AJ304" s="30"/>
      <c r="AK304" s="575"/>
      <c r="AL304" s="503"/>
      <c r="AM304" s="503"/>
      <c r="AN304" s="524"/>
      <c r="AO304" s="572"/>
      <c r="AP304" s="503"/>
      <c r="AQ304" s="573"/>
      <c r="AR304" s="503"/>
      <c r="AS304" s="524"/>
      <c r="AT304" s="572"/>
      <c r="AU304" s="503"/>
      <c r="AV304" s="503"/>
      <c r="AW304" s="524"/>
      <c r="AX304" s="572"/>
      <c r="AY304" s="503"/>
      <c r="AZ304" s="524"/>
      <c r="BA304" s="572"/>
      <c r="BB304" s="503"/>
      <c r="BC304" s="524"/>
      <c r="BD304" s="572"/>
      <c r="BE304" s="503"/>
      <c r="BF304" s="503"/>
      <c r="BG304" s="503"/>
      <c r="BH304" s="573"/>
      <c r="BI304" s="503"/>
      <c r="BJ304" s="503"/>
      <c r="BK304" s="573"/>
      <c r="BL304" s="503"/>
      <c r="BM304" s="503"/>
      <c r="BN304" s="574"/>
      <c r="BO304" s="503"/>
      <c r="BP304" s="503"/>
      <c r="BQ304" s="524"/>
      <c r="BR304" s="167"/>
      <c r="BS304" s="167"/>
    </row>
    <row r="305" spans="1:71" ht="13.5" customHeight="1" x14ac:dyDescent="0.25">
      <c r="A305" s="38"/>
      <c r="B305" s="571"/>
      <c r="C305" s="503"/>
      <c r="D305" s="503"/>
      <c r="E305" s="524"/>
      <c r="F305" s="568"/>
      <c r="G305" s="503"/>
      <c r="H305" s="569"/>
      <c r="I305" s="503"/>
      <c r="J305" s="524"/>
      <c r="K305" s="568"/>
      <c r="L305" s="503"/>
      <c r="M305" s="503"/>
      <c r="N305" s="524"/>
      <c r="O305" s="568"/>
      <c r="P305" s="503"/>
      <c r="Q305" s="524"/>
      <c r="R305" s="568"/>
      <c r="S305" s="503"/>
      <c r="T305" s="524"/>
      <c r="U305" s="568"/>
      <c r="V305" s="503"/>
      <c r="W305" s="503"/>
      <c r="X305" s="503"/>
      <c r="Y305" s="569"/>
      <c r="Z305" s="503"/>
      <c r="AA305" s="503"/>
      <c r="AB305" s="569"/>
      <c r="AC305" s="503"/>
      <c r="AD305" s="503"/>
      <c r="AE305" s="570"/>
      <c r="AF305" s="503"/>
      <c r="AG305" s="503"/>
      <c r="AH305" s="524"/>
      <c r="AI305" s="30"/>
      <c r="AJ305" s="30"/>
      <c r="AK305" s="571"/>
      <c r="AL305" s="503"/>
      <c r="AM305" s="503"/>
      <c r="AN305" s="524"/>
      <c r="AO305" s="568"/>
      <c r="AP305" s="503"/>
      <c r="AQ305" s="569"/>
      <c r="AR305" s="503"/>
      <c r="AS305" s="524"/>
      <c r="AT305" s="568"/>
      <c r="AU305" s="503"/>
      <c r="AV305" s="503"/>
      <c r="AW305" s="524"/>
      <c r="AX305" s="568"/>
      <c r="AY305" s="503"/>
      <c r="AZ305" s="524"/>
      <c r="BA305" s="568"/>
      <c r="BB305" s="503"/>
      <c r="BC305" s="524"/>
      <c r="BD305" s="568"/>
      <c r="BE305" s="503"/>
      <c r="BF305" s="503"/>
      <c r="BG305" s="503"/>
      <c r="BH305" s="569"/>
      <c r="BI305" s="503"/>
      <c r="BJ305" s="503"/>
      <c r="BK305" s="569"/>
      <c r="BL305" s="503"/>
      <c r="BM305" s="503"/>
      <c r="BN305" s="570"/>
      <c r="BO305" s="503"/>
      <c r="BP305" s="503"/>
      <c r="BQ305" s="524"/>
      <c r="BR305" s="167"/>
      <c r="BS305" s="167"/>
    </row>
    <row r="306" spans="1:71" ht="13.5" customHeight="1" x14ac:dyDescent="0.25">
      <c r="A306" s="38"/>
      <c r="B306" s="575"/>
      <c r="C306" s="503"/>
      <c r="D306" s="503"/>
      <c r="E306" s="524"/>
      <c r="F306" s="572"/>
      <c r="G306" s="503"/>
      <c r="H306" s="573"/>
      <c r="I306" s="503"/>
      <c r="J306" s="524"/>
      <c r="K306" s="572"/>
      <c r="L306" s="503"/>
      <c r="M306" s="503"/>
      <c r="N306" s="524"/>
      <c r="O306" s="572"/>
      <c r="P306" s="503"/>
      <c r="Q306" s="524"/>
      <c r="R306" s="572"/>
      <c r="S306" s="503"/>
      <c r="T306" s="524"/>
      <c r="U306" s="572"/>
      <c r="V306" s="503"/>
      <c r="W306" s="503"/>
      <c r="X306" s="503"/>
      <c r="Y306" s="573"/>
      <c r="Z306" s="503"/>
      <c r="AA306" s="503"/>
      <c r="AB306" s="573"/>
      <c r="AC306" s="503"/>
      <c r="AD306" s="503"/>
      <c r="AE306" s="574"/>
      <c r="AF306" s="503"/>
      <c r="AG306" s="503"/>
      <c r="AH306" s="524"/>
      <c r="AI306" s="30"/>
      <c r="AJ306" s="30"/>
      <c r="AK306" s="575"/>
      <c r="AL306" s="503"/>
      <c r="AM306" s="503"/>
      <c r="AN306" s="524"/>
      <c r="AO306" s="572"/>
      <c r="AP306" s="503"/>
      <c r="AQ306" s="573"/>
      <c r="AR306" s="503"/>
      <c r="AS306" s="524"/>
      <c r="AT306" s="572"/>
      <c r="AU306" s="503"/>
      <c r="AV306" s="503"/>
      <c r="AW306" s="524"/>
      <c r="AX306" s="572"/>
      <c r="AY306" s="503"/>
      <c r="AZ306" s="524"/>
      <c r="BA306" s="572"/>
      <c r="BB306" s="503"/>
      <c r="BC306" s="524"/>
      <c r="BD306" s="572"/>
      <c r="BE306" s="503"/>
      <c r="BF306" s="503"/>
      <c r="BG306" s="503"/>
      <c r="BH306" s="573"/>
      <c r="BI306" s="503"/>
      <c r="BJ306" s="503"/>
      <c r="BK306" s="573"/>
      <c r="BL306" s="503"/>
      <c r="BM306" s="503"/>
      <c r="BN306" s="574"/>
      <c r="BO306" s="503"/>
      <c r="BP306" s="503"/>
      <c r="BQ306" s="524"/>
      <c r="BR306" s="167"/>
      <c r="BS306" s="167"/>
    </row>
    <row r="307" spans="1:71" ht="13.5" customHeight="1" x14ac:dyDescent="0.25">
      <c r="A307" s="38"/>
      <c r="B307" s="571"/>
      <c r="C307" s="503"/>
      <c r="D307" s="503"/>
      <c r="E307" s="524"/>
      <c r="F307" s="568"/>
      <c r="G307" s="503"/>
      <c r="H307" s="569"/>
      <c r="I307" s="503"/>
      <c r="J307" s="524"/>
      <c r="K307" s="568"/>
      <c r="L307" s="503"/>
      <c r="M307" s="503"/>
      <c r="N307" s="524"/>
      <c r="O307" s="568"/>
      <c r="P307" s="503"/>
      <c r="Q307" s="524"/>
      <c r="R307" s="568"/>
      <c r="S307" s="503"/>
      <c r="T307" s="524"/>
      <c r="U307" s="568"/>
      <c r="V307" s="503"/>
      <c r="W307" s="503"/>
      <c r="X307" s="503"/>
      <c r="Y307" s="569"/>
      <c r="Z307" s="503"/>
      <c r="AA307" s="503"/>
      <c r="AB307" s="569"/>
      <c r="AC307" s="503"/>
      <c r="AD307" s="503"/>
      <c r="AE307" s="570"/>
      <c r="AF307" s="503"/>
      <c r="AG307" s="503"/>
      <c r="AH307" s="524"/>
      <c r="AI307" s="30"/>
      <c r="AJ307" s="30"/>
      <c r="AK307" s="571"/>
      <c r="AL307" s="503"/>
      <c r="AM307" s="503"/>
      <c r="AN307" s="524"/>
      <c r="AO307" s="568"/>
      <c r="AP307" s="503"/>
      <c r="AQ307" s="569"/>
      <c r="AR307" s="503"/>
      <c r="AS307" s="524"/>
      <c r="AT307" s="568"/>
      <c r="AU307" s="503"/>
      <c r="AV307" s="503"/>
      <c r="AW307" s="524"/>
      <c r="AX307" s="568"/>
      <c r="AY307" s="503"/>
      <c r="AZ307" s="524"/>
      <c r="BA307" s="568"/>
      <c r="BB307" s="503"/>
      <c r="BC307" s="524"/>
      <c r="BD307" s="568"/>
      <c r="BE307" s="503"/>
      <c r="BF307" s="503"/>
      <c r="BG307" s="503"/>
      <c r="BH307" s="569"/>
      <c r="BI307" s="503"/>
      <c r="BJ307" s="503"/>
      <c r="BK307" s="569"/>
      <c r="BL307" s="503"/>
      <c r="BM307" s="503"/>
      <c r="BN307" s="570"/>
      <c r="BO307" s="503"/>
      <c r="BP307" s="503"/>
      <c r="BQ307" s="524"/>
      <c r="BR307" s="167"/>
      <c r="BS307" s="167"/>
    </row>
    <row r="308" spans="1:71" ht="13.5" customHeight="1" x14ac:dyDescent="0.25">
      <c r="A308" s="38"/>
      <c r="B308" s="577"/>
      <c r="C308" s="535"/>
      <c r="D308" s="535"/>
      <c r="E308" s="536"/>
      <c r="F308" s="572"/>
      <c r="G308" s="503"/>
      <c r="H308" s="573"/>
      <c r="I308" s="503"/>
      <c r="J308" s="524"/>
      <c r="K308" s="572"/>
      <c r="L308" s="503"/>
      <c r="M308" s="503"/>
      <c r="N308" s="524"/>
      <c r="O308" s="572"/>
      <c r="P308" s="503"/>
      <c r="Q308" s="524"/>
      <c r="R308" s="572"/>
      <c r="S308" s="503"/>
      <c r="T308" s="524"/>
      <c r="U308" s="572"/>
      <c r="V308" s="503"/>
      <c r="W308" s="503"/>
      <c r="X308" s="503"/>
      <c r="Y308" s="573"/>
      <c r="Z308" s="503"/>
      <c r="AA308" s="503"/>
      <c r="AB308" s="573"/>
      <c r="AC308" s="503"/>
      <c r="AD308" s="503"/>
      <c r="AE308" s="574"/>
      <c r="AF308" s="503"/>
      <c r="AG308" s="503"/>
      <c r="AH308" s="524"/>
      <c r="AI308" s="30"/>
      <c r="AJ308" s="30"/>
      <c r="AK308" s="577"/>
      <c r="AL308" s="535"/>
      <c r="AM308" s="535"/>
      <c r="AN308" s="536"/>
      <c r="AO308" s="572"/>
      <c r="AP308" s="503"/>
      <c r="AQ308" s="573"/>
      <c r="AR308" s="503"/>
      <c r="AS308" s="524"/>
      <c r="AT308" s="572"/>
      <c r="AU308" s="503"/>
      <c r="AV308" s="503"/>
      <c r="AW308" s="524"/>
      <c r="AX308" s="572"/>
      <c r="AY308" s="503"/>
      <c r="AZ308" s="524"/>
      <c r="BA308" s="572"/>
      <c r="BB308" s="503"/>
      <c r="BC308" s="524"/>
      <c r="BD308" s="572"/>
      <c r="BE308" s="503"/>
      <c r="BF308" s="503"/>
      <c r="BG308" s="503"/>
      <c r="BH308" s="573"/>
      <c r="BI308" s="503"/>
      <c r="BJ308" s="503"/>
      <c r="BK308" s="573"/>
      <c r="BL308" s="503"/>
      <c r="BM308" s="503"/>
      <c r="BN308" s="574"/>
      <c r="BO308" s="503"/>
      <c r="BP308" s="503"/>
      <c r="BQ308" s="524"/>
      <c r="BR308" s="167"/>
      <c r="BS308" s="167"/>
    </row>
    <row r="309" spans="1:71" ht="13.5" customHeight="1" x14ac:dyDescent="0.25">
      <c r="A309" s="38"/>
      <c r="B309" s="576" t="s">
        <v>214</v>
      </c>
      <c r="C309" s="503"/>
      <c r="D309" s="503"/>
      <c r="E309" s="524"/>
      <c r="F309" s="522" t="str">
        <f>IF(SUM(F284:G308)=0,"",SUM(F284:G308))</f>
        <v/>
      </c>
      <c r="G309" s="521"/>
      <c r="H309" s="520" t="str">
        <f>IF(SUM(H284:J308)=0,"",SUM(H284:J308))</f>
        <v/>
      </c>
      <c r="I309" s="519"/>
      <c r="J309" s="521"/>
      <c r="K309" s="520" t="str">
        <f>IF(SUM(K284:N308)=0,"",SUM(K284:N308))</f>
        <v/>
      </c>
      <c r="L309" s="519"/>
      <c r="M309" s="519"/>
      <c r="N309" s="521"/>
      <c r="O309" s="520" t="str">
        <f>IF(SUM(O284:Q308)=0,"",SUM(O284:Q308))</f>
        <v/>
      </c>
      <c r="P309" s="519"/>
      <c r="Q309" s="521"/>
      <c r="R309" s="520" t="str">
        <f>IF(SUM(R284:T308)=0,"",SUM(R284:T308))</f>
        <v/>
      </c>
      <c r="S309" s="519"/>
      <c r="T309" s="521"/>
      <c r="U309" s="520" t="str">
        <f>IF(SUM(U284:X308)=0,"",SUM(U284:X308))</f>
        <v/>
      </c>
      <c r="V309" s="519"/>
      <c r="W309" s="519"/>
      <c r="X309" s="519"/>
      <c r="Y309" s="520" t="str">
        <f>IF(SUM(Y284:AA308)=0,"",SUM(Y284:AA308))</f>
        <v/>
      </c>
      <c r="Z309" s="519"/>
      <c r="AA309" s="519"/>
      <c r="AB309" s="520" t="str">
        <f>IF(SUM(AB284:AD308)=0,"",SUM(AB284:AD308))</f>
        <v/>
      </c>
      <c r="AC309" s="519"/>
      <c r="AD309" s="519"/>
      <c r="AE309" s="520"/>
      <c r="AF309" s="519"/>
      <c r="AG309" s="519"/>
      <c r="AH309" s="521"/>
      <c r="AI309" s="30"/>
      <c r="AJ309" s="30"/>
      <c r="AK309" s="576" t="s">
        <v>214</v>
      </c>
      <c r="AL309" s="503"/>
      <c r="AM309" s="503"/>
      <c r="AN309" s="524"/>
      <c r="AO309" s="522" t="str">
        <f>IF(SUM(AO284:AP308)=0,"",SUM(AO284:AP308))</f>
        <v/>
      </c>
      <c r="AP309" s="521"/>
      <c r="AQ309" s="520" t="str">
        <f>IF(SUM(AQ284:AS308)=0,"",SUM(AQ284:AS308))</f>
        <v/>
      </c>
      <c r="AR309" s="519"/>
      <c r="AS309" s="521"/>
      <c r="AT309" s="520" t="str">
        <f>IF(SUM(AT284:AW308)=0,"",SUM(AT284:AW308))</f>
        <v/>
      </c>
      <c r="AU309" s="519"/>
      <c r="AV309" s="519"/>
      <c r="AW309" s="521"/>
      <c r="AX309" s="520" t="str">
        <f>IF(SUM(AX284:AZ308)=0,"",SUM(AX284:AZ308))</f>
        <v/>
      </c>
      <c r="AY309" s="519"/>
      <c r="AZ309" s="521"/>
      <c r="BA309" s="520" t="str">
        <f>IF(SUM(BA284:BC308)=0,"",SUM(BA284:BC308))</f>
        <v/>
      </c>
      <c r="BB309" s="519"/>
      <c r="BC309" s="521"/>
      <c r="BD309" s="520" t="str">
        <f>IF(SUM(BD284:BG308)=0,"",SUM(BD284:BG308))</f>
        <v/>
      </c>
      <c r="BE309" s="519"/>
      <c r="BF309" s="519"/>
      <c r="BG309" s="519"/>
      <c r="BH309" s="520" t="str">
        <f>IF(SUM(BH284:BJ308)=0,"",SUM(BH284:BJ308))</f>
        <v/>
      </c>
      <c r="BI309" s="519"/>
      <c r="BJ309" s="519"/>
      <c r="BK309" s="520" t="str">
        <f>IF(SUM(BK284:BM308)=0,"",SUM(BK284:BM308))</f>
        <v/>
      </c>
      <c r="BL309" s="519"/>
      <c r="BM309" s="519"/>
      <c r="BN309" s="520"/>
      <c r="BO309" s="519"/>
      <c r="BP309" s="519"/>
      <c r="BQ309" s="521"/>
      <c r="BR309" s="170"/>
      <c r="BS309" s="170"/>
    </row>
    <row r="310" spans="1:71" ht="13.5" customHeight="1" x14ac:dyDescent="0.25">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B310" s="30"/>
      <c r="AC310" s="30"/>
      <c r="AD310" s="30"/>
      <c r="AE310" s="30"/>
      <c r="AF310" s="30"/>
      <c r="AG310" s="30"/>
      <c r="AH310" s="30"/>
      <c r="AI310" s="30"/>
      <c r="AJ310" s="30"/>
      <c r="AK310" s="30"/>
      <c r="AL310" s="30"/>
      <c r="AM310" s="30"/>
      <c r="AN310" s="30"/>
      <c r="AO310" s="30"/>
      <c r="AP310" s="30"/>
      <c r="AQ310" s="30"/>
      <c r="AR310" s="30"/>
      <c r="AS310" s="30"/>
      <c r="AT310" s="30"/>
      <c r="AU310" s="30"/>
      <c r="AV310" s="30"/>
      <c r="AW310" s="30"/>
      <c r="AX310" s="30"/>
      <c r="AY310" s="30"/>
      <c r="AZ310" s="30"/>
      <c r="BA310" s="30"/>
      <c r="BB310" s="30"/>
      <c r="BC310" s="30"/>
      <c r="BD310" s="30"/>
      <c r="BE310" s="30"/>
      <c r="BF310" s="30"/>
      <c r="BG310" s="30"/>
      <c r="BH310" s="30"/>
      <c r="BI310" s="30"/>
      <c r="BJ310" s="30"/>
      <c r="BK310" s="30"/>
      <c r="BL310" s="30"/>
      <c r="BM310" s="30"/>
      <c r="BN310" s="30"/>
      <c r="BO310" s="30"/>
      <c r="BP310" s="30"/>
      <c r="BQ310" s="30"/>
      <c r="BR310" s="30"/>
      <c r="BS310" s="30"/>
    </row>
    <row r="311" spans="1:71" ht="13.5" customHeight="1" x14ac:dyDescent="0.25">
      <c r="A311" s="143"/>
      <c r="B311" s="143"/>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c r="AA311" s="30"/>
      <c r="AB311" s="30"/>
      <c r="AC311" s="30"/>
      <c r="AD311" s="30"/>
      <c r="AE311" s="30"/>
      <c r="AF311" s="30"/>
      <c r="AG311" s="30"/>
      <c r="AH311" s="30"/>
      <c r="AI311" s="30"/>
      <c r="AJ311" s="30"/>
      <c r="AK311" s="30"/>
      <c r="AL311" s="30"/>
      <c r="AM311" s="30"/>
      <c r="AN311" s="30"/>
      <c r="AO311" s="30"/>
      <c r="AP311" s="30"/>
      <c r="AQ311" s="30"/>
      <c r="AR311" s="30"/>
      <c r="AS311" s="30"/>
      <c r="AT311" s="30"/>
      <c r="AU311" s="30"/>
      <c r="AV311" s="30"/>
      <c r="AW311" s="30"/>
      <c r="AX311" s="30"/>
      <c r="AY311" s="30"/>
      <c r="AZ311" s="30"/>
      <c r="BA311" s="30"/>
      <c r="BB311" s="30"/>
      <c r="BC311" s="30"/>
      <c r="BD311" s="30"/>
      <c r="BE311" s="30"/>
      <c r="BF311" s="30"/>
      <c r="BG311" s="30"/>
      <c r="BH311" s="30"/>
      <c r="BI311" s="30"/>
      <c r="BJ311" s="30"/>
      <c r="BK311" s="30"/>
      <c r="BL311" s="30"/>
      <c r="BM311" s="30"/>
      <c r="BN311" s="30"/>
      <c r="BO311" s="30"/>
      <c r="BP311" s="30"/>
      <c r="BQ311" s="30"/>
      <c r="BR311" s="30"/>
      <c r="BS311" s="30"/>
    </row>
    <row r="312" spans="1:71" ht="13.5" customHeight="1" x14ac:dyDescent="0.25">
      <c r="A312" s="30"/>
      <c r="B312" s="143"/>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c r="AA312" s="30"/>
      <c r="AB312" s="30"/>
      <c r="AC312" s="30"/>
      <c r="AD312" s="30"/>
      <c r="AE312" s="30"/>
      <c r="AF312" s="30"/>
      <c r="AG312" s="30"/>
      <c r="AH312" s="30"/>
      <c r="AI312" s="30"/>
      <c r="AJ312" s="30"/>
      <c r="AK312" s="30"/>
      <c r="AL312" s="30"/>
      <c r="AM312" s="30"/>
      <c r="AN312" s="30"/>
      <c r="AO312" s="30"/>
      <c r="AP312" s="30"/>
      <c r="AQ312" s="30"/>
      <c r="AR312" s="30"/>
      <c r="AS312" s="30"/>
      <c r="AT312" s="30"/>
      <c r="AU312" s="30"/>
      <c r="AV312" s="30"/>
      <c r="AW312" s="30"/>
      <c r="AX312" s="30"/>
      <c r="AY312" s="30"/>
      <c r="AZ312" s="30"/>
      <c r="BA312" s="30"/>
      <c r="BB312" s="30"/>
      <c r="BC312" s="30"/>
      <c r="BD312" s="30"/>
      <c r="BE312" s="30"/>
      <c r="BF312" s="30"/>
      <c r="BG312" s="30"/>
      <c r="BH312" s="30"/>
      <c r="BI312" s="30"/>
      <c r="BJ312" s="30"/>
      <c r="BK312" s="30"/>
      <c r="BL312" s="30"/>
      <c r="BM312" s="30"/>
      <c r="BN312" s="30"/>
      <c r="BO312" s="30"/>
      <c r="BP312" s="30"/>
      <c r="BQ312" s="30"/>
      <c r="BR312" s="30"/>
      <c r="BS312" s="30"/>
    </row>
    <row r="313" spans="1:71" ht="13.5" customHeight="1" x14ac:dyDescent="0.25">
      <c r="A313" s="30"/>
      <c r="B313" s="49" t="s">
        <v>257</v>
      </c>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c r="AA313" s="44"/>
      <c r="AB313" s="44"/>
      <c r="AC313" s="44"/>
      <c r="AD313" s="44"/>
      <c r="AE313" s="44"/>
      <c r="AF313" s="44"/>
      <c r="AG313" s="44"/>
      <c r="AH313" s="44"/>
      <c r="AI313" s="136"/>
      <c r="AJ313" s="136"/>
      <c r="AK313" s="49" t="s">
        <v>284</v>
      </c>
      <c r="AL313" s="44"/>
      <c r="AM313" s="44"/>
      <c r="AN313" s="44"/>
      <c r="AO313" s="44"/>
      <c r="AP313" s="44"/>
      <c r="AQ313" s="44"/>
      <c r="AR313" s="44"/>
      <c r="AS313" s="44"/>
      <c r="AT313" s="44"/>
      <c r="AU313" s="44"/>
      <c r="AV313" s="44"/>
      <c r="AW313" s="44"/>
      <c r="AX313" s="44"/>
      <c r="AY313" s="44"/>
      <c r="AZ313" s="44"/>
      <c r="BA313" s="44"/>
      <c r="BB313" s="44"/>
      <c r="BC313" s="44"/>
      <c r="BD313" s="44"/>
      <c r="BE313" s="44"/>
      <c r="BF313" s="44"/>
      <c r="BG313" s="44"/>
      <c r="BH313" s="44"/>
      <c r="BI313" s="44"/>
      <c r="BJ313" s="44"/>
      <c r="BK313" s="44"/>
      <c r="BL313" s="44"/>
      <c r="BM313" s="44"/>
      <c r="BN313" s="44"/>
      <c r="BO313" s="44"/>
      <c r="BP313" s="44"/>
      <c r="BQ313" s="44"/>
      <c r="BR313" s="44"/>
      <c r="BS313" s="30"/>
    </row>
    <row r="314" spans="1:71" ht="13.5" customHeight="1" x14ac:dyDescent="0.25">
      <c r="A314" s="30"/>
      <c r="B314" s="144"/>
      <c r="C314" s="143"/>
      <c r="D314" s="143"/>
      <c r="E314" s="143"/>
      <c r="F314" s="143"/>
      <c r="G314" s="143"/>
      <c r="H314" s="143"/>
      <c r="I314" s="143"/>
      <c r="J314" s="143"/>
      <c r="K314" s="143"/>
      <c r="L314" s="143"/>
      <c r="M314" s="143"/>
      <c r="N314" s="143"/>
      <c r="O314" s="143"/>
      <c r="P314" s="143"/>
      <c r="Q314" s="143"/>
      <c r="R314" s="143"/>
      <c r="S314" s="143"/>
      <c r="T314" s="143"/>
      <c r="U314" s="143"/>
      <c r="V314" s="144"/>
      <c r="W314" s="143"/>
      <c r="X314" s="143"/>
      <c r="Y314" s="143"/>
      <c r="Z314" s="143"/>
      <c r="AA314" s="143"/>
      <c r="AB314" s="143"/>
      <c r="AC314" s="143"/>
      <c r="AD314" s="143"/>
      <c r="AE314" s="30"/>
      <c r="AF314" s="30"/>
      <c r="AG314" s="30"/>
      <c r="AH314" s="30"/>
      <c r="AI314" s="30"/>
      <c r="AJ314" s="30"/>
      <c r="BN314" s="30"/>
      <c r="BO314" s="30"/>
      <c r="BP314" s="30"/>
      <c r="BQ314" s="30"/>
      <c r="BR314" s="30"/>
      <c r="BS314" s="30"/>
    </row>
    <row r="315" spans="1:71" ht="13.5" customHeight="1" x14ac:dyDescent="0.25">
      <c r="A315" s="30"/>
      <c r="B315" s="145" t="s">
        <v>258</v>
      </c>
      <c r="C315" s="112"/>
      <c r="D315" s="112"/>
      <c r="E315" s="112"/>
      <c r="F315" s="112"/>
      <c r="G315" s="112"/>
      <c r="H315" s="112"/>
      <c r="I315" s="112"/>
      <c r="J315" s="112"/>
      <c r="K315" s="112"/>
      <c r="L315" s="112"/>
      <c r="M315" s="112"/>
      <c r="N315" s="112"/>
      <c r="O315" s="112"/>
      <c r="P315" s="112"/>
      <c r="Q315" s="112"/>
      <c r="R315" s="112"/>
      <c r="S315" s="112"/>
      <c r="T315" s="112"/>
      <c r="U315" s="112"/>
      <c r="V315" s="112"/>
      <c r="W315" s="146" t="s">
        <v>259</v>
      </c>
      <c r="X315" s="147"/>
      <c r="Y315" s="147"/>
      <c r="Z315" s="147"/>
      <c r="AA315" s="148"/>
      <c r="AB315" s="148"/>
      <c r="AC315" s="148"/>
      <c r="AD315" s="148"/>
      <c r="AE315" s="148"/>
      <c r="AF315" s="112"/>
      <c r="AG315" s="112"/>
      <c r="AH315" s="149"/>
      <c r="AI315" s="30"/>
      <c r="AJ315" s="30"/>
      <c r="AK315" s="578" t="s">
        <v>216</v>
      </c>
      <c r="AL315" s="529"/>
      <c r="AM315" s="529"/>
      <c r="AN315" s="529"/>
      <c r="AO315" s="529"/>
      <c r="AP315" s="529"/>
      <c r="AQ315" s="529"/>
      <c r="AR315" s="529"/>
      <c r="AS315" s="529"/>
      <c r="AT315" s="530"/>
      <c r="AU315" s="580" t="s">
        <v>285</v>
      </c>
      <c r="AV315" s="529"/>
      <c r="AW315" s="529"/>
      <c r="AX315" s="529"/>
      <c r="AY315" s="529"/>
      <c r="AZ315" s="529"/>
      <c r="BA315" s="529"/>
      <c r="BB315" s="529"/>
      <c r="BC315" s="529"/>
      <c r="BD315" s="529"/>
      <c r="BE315" s="529"/>
      <c r="BF315" s="529"/>
      <c r="BG315" s="529"/>
      <c r="BH315" s="529"/>
      <c r="BI315" s="529"/>
      <c r="BJ315" s="529"/>
      <c r="BK315" s="529"/>
      <c r="BL315" s="529"/>
      <c r="BM315" s="529"/>
      <c r="BN315" s="529"/>
      <c r="BO315" s="529"/>
      <c r="BP315" s="529"/>
      <c r="BQ315" s="529"/>
      <c r="BR315" s="530"/>
      <c r="BS315" s="30"/>
    </row>
    <row r="316" spans="1:71" ht="13.5" customHeight="1" x14ac:dyDescent="0.25">
      <c r="A316" s="144"/>
      <c r="B316" s="151" t="s">
        <v>260</v>
      </c>
      <c r="C316" s="152"/>
      <c r="D316" s="39"/>
      <c r="E316" s="39"/>
      <c r="F316" s="39"/>
      <c r="G316" s="39"/>
      <c r="H316" s="39"/>
      <c r="I316" s="39"/>
      <c r="J316" s="39"/>
      <c r="K316" s="39"/>
      <c r="L316" s="39"/>
      <c r="M316" s="39"/>
      <c r="N316" s="39"/>
      <c r="O316" s="39"/>
      <c r="P316" s="39"/>
      <c r="Q316" s="39"/>
      <c r="R316" s="39"/>
      <c r="S316" s="39"/>
      <c r="T316" s="39"/>
      <c r="U316" s="39"/>
      <c r="V316" s="39"/>
      <c r="W316" s="39"/>
      <c r="X316" s="39"/>
      <c r="Y316" s="39"/>
      <c r="Z316" s="39"/>
      <c r="AA316" s="39"/>
      <c r="AB316" s="39"/>
      <c r="AC316" s="39"/>
      <c r="AD316" s="39"/>
      <c r="AE316" s="39"/>
      <c r="AF316" s="39"/>
      <c r="AG316" s="39"/>
      <c r="AH316" s="48"/>
      <c r="AI316" s="30"/>
      <c r="AJ316" s="30"/>
      <c r="AK316" s="531"/>
      <c r="AL316" s="505"/>
      <c r="AM316" s="505"/>
      <c r="AN316" s="505"/>
      <c r="AO316" s="505"/>
      <c r="AP316" s="505"/>
      <c r="AQ316" s="505"/>
      <c r="AR316" s="505"/>
      <c r="AS316" s="505"/>
      <c r="AT316" s="532"/>
      <c r="AU316" s="505"/>
      <c r="AV316" s="505"/>
      <c r="AW316" s="505"/>
      <c r="AX316" s="505"/>
      <c r="AY316" s="505"/>
      <c r="AZ316" s="505"/>
      <c r="BA316" s="505"/>
      <c r="BB316" s="505"/>
      <c r="BC316" s="505"/>
      <c r="BD316" s="505"/>
      <c r="BE316" s="505"/>
      <c r="BF316" s="505"/>
      <c r="BG316" s="505"/>
      <c r="BH316" s="505"/>
      <c r="BI316" s="505"/>
      <c r="BJ316" s="505"/>
      <c r="BK316" s="505"/>
      <c r="BL316" s="505"/>
      <c r="BM316" s="505"/>
      <c r="BN316" s="505"/>
      <c r="BO316" s="505"/>
      <c r="BP316" s="505"/>
      <c r="BQ316" s="505"/>
      <c r="BR316" s="532"/>
      <c r="BS316" s="30"/>
    </row>
    <row r="317" spans="1:71" ht="13.5" customHeight="1" x14ac:dyDescent="0.25">
      <c r="A317" s="144"/>
      <c r="B317" s="151" t="s">
        <v>261</v>
      </c>
      <c r="C317" s="152"/>
      <c r="D317" s="152"/>
      <c r="E317" s="152"/>
      <c r="F317" s="152"/>
      <c r="G317" s="152"/>
      <c r="H317" s="152"/>
      <c r="I317" s="152"/>
      <c r="J317" s="152"/>
      <c r="K317" s="39"/>
      <c r="L317" s="39"/>
      <c r="M317" s="39"/>
      <c r="N317" s="39"/>
      <c r="O317" s="39"/>
      <c r="P317" s="39"/>
      <c r="Q317" s="39"/>
      <c r="R317" s="39"/>
      <c r="S317" s="39"/>
      <c r="T317" s="39"/>
      <c r="U317" s="39"/>
      <c r="V317" s="39"/>
      <c r="W317" s="153" t="s">
        <v>262</v>
      </c>
      <c r="X317" s="152"/>
      <c r="Y317" s="152"/>
      <c r="Z317" s="152"/>
      <c r="AA317" s="154"/>
      <c r="AB317" s="154"/>
      <c r="AC317" s="154"/>
      <c r="AD317" s="154"/>
      <c r="AE317" s="154"/>
      <c r="AF317" s="39"/>
      <c r="AG317" s="39"/>
      <c r="AH317" s="155"/>
      <c r="AI317" s="30"/>
      <c r="AJ317" s="30"/>
      <c r="AK317" s="531"/>
      <c r="AL317" s="505"/>
      <c r="AM317" s="505"/>
      <c r="AN317" s="505"/>
      <c r="AO317" s="505"/>
      <c r="AP317" s="505"/>
      <c r="AQ317" s="505"/>
      <c r="AR317" s="505"/>
      <c r="AS317" s="505"/>
      <c r="AT317" s="532"/>
      <c r="AU317" s="503"/>
      <c r="AV317" s="503"/>
      <c r="AW317" s="503"/>
      <c r="AX317" s="503"/>
      <c r="AY317" s="503"/>
      <c r="AZ317" s="503"/>
      <c r="BA317" s="503"/>
      <c r="BB317" s="503"/>
      <c r="BC317" s="503"/>
      <c r="BD317" s="503"/>
      <c r="BE317" s="503"/>
      <c r="BF317" s="503"/>
      <c r="BG317" s="503"/>
      <c r="BH317" s="503"/>
      <c r="BI317" s="503"/>
      <c r="BJ317" s="503"/>
      <c r="BK317" s="503"/>
      <c r="BL317" s="503"/>
      <c r="BM317" s="503"/>
      <c r="BN317" s="503"/>
      <c r="BO317" s="503"/>
      <c r="BP317" s="503"/>
      <c r="BQ317" s="503"/>
      <c r="BR317" s="524"/>
      <c r="BS317" s="30"/>
    </row>
    <row r="318" spans="1:71" ht="13.5" customHeight="1" x14ac:dyDescent="0.25">
      <c r="A318" s="143"/>
      <c r="B318" s="37"/>
      <c r="C318" s="38"/>
      <c r="D318" s="38"/>
      <c r="E318" s="38"/>
      <c r="F318" s="37"/>
      <c r="G318" s="40"/>
      <c r="H318" s="38"/>
      <c r="I318" s="38"/>
      <c r="J318" s="40"/>
      <c r="K318" s="38"/>
      <c r="L318" s="38"/>
      <c r="M318" s="38"/>
      <c r="N318" s="40"/>
      <c r="O318" s="38"/>
      <c r="P318" s="38"/>
      <c r="Q318" s="40"/>
      <c r="R318" s="581" t="s">
        <v>263</v>
      </c>
      <c r="S318" s="503"/>
      <c r="T318" s="503"/>
      <c r="U318" s="503"/>
      <c r="V318" s="503"/>
      <c r="W318" s="503"/>
      <c r="X318" s="503"/>
      <c r="Y318" s="503"/>
      <c r="Z318" s="503"/>
      <c r="AA318" s="524"/>
      <c r="AB318" s="38"/>
      <c r="AC318" s="38"/>
      <c r="AD318" s="38"/>
      <c r="AE318" s="37"/>
      <c r="AF318" s="38"/>
      <c r="AG318" s="38"/>
      <c r="AH318" s="40"/>
      <c r="AI318" s="30"/>
      <c r="AJ318" s="30"/>
      <c r="AK318" s="531"/>
      <c r="AL318" s="505"/>
      <c r="AM318" s="505"/>
      <c r="AN318" s="505"/>
      <c r="AO318" s="505"/>
      <c r="AP318" s="505"/>
      <c r="AQ318" s="505"/>
      <c r="AR318" s="505"/>
      <c r="AS318" s="505"/>
      <c r="AT318" s="532"/>
      <c r="AU318" s="582" t="s">
        <v>286</v>
      </c>
      <c r="AV318" s="505"/>
      <c r="AW318" s="505"/>
      <c r="AX318" s="505"/>
      <c r="AY318" s="505"/>
      <c r="AZ318" s="505"/>
      <c r="BA318" s="505"/>
      <c r="BB318" s="532"/>
      <c r="BC318" s="582" t="s">
        <v>287</v>
      </c>
      <c r="BD318" s="505"/>
      <c r="BE318" s="505"/>
      <c r="BF318" s="505"/>
      <c r="BG318" s="505"/>
      <c r="BH318" s="505"/>
      <c r="BI318" s="505"/>
      <c r="BJ318" s="532"/>
      <c r="BK318" s="582" t="s">
        <v>288</v>
      </c>
      <c r="BL318" s="505"/>
      <c r="BM318" s="505"/>
      <c r="BN318" s="505"/>
      <c r="BO318" s="505"/>
      <c r="BP318" s="505"/>
      <c r="BQ318" s="505"/>
      <c r="BR318" s="532"/>
      <c r="BS318" s="30"/>
    </row>
    <row r="319" spans="1:71" ht="13.5" customHeight="1" x14ac:dyDescent="0.25">
      <c r="A319" s="143"/>
      <c r="B319" s="37"/>
      <c r="C319" s="38"/>
      <c r="D319" s="38"/>
      <c r="E319" s="38"/>
      <c r="F319" s="37"/>
      <c r="G319" s="40"/>
      <c r="H319" s="38"/>
      <c r="I319" s="38"/>
      <c r="J319" s="40"/>
      <c r="K319" s="38" t="s">
        <v>264</v>
      </c>
      <c r="L319" s="38"/>
      <c r="M319" s="38"/>
      <c r="N319" s="40"/>
      <c r="O319" s="38"/>
      <c r="P319" s="38"/>
      <c r="Q319" s="40"/>
      <c r="R319" s="38"/>
      <c r="S319" s="38"/>
      <c r="T319" s="40"/>
      <c r="U319" s="38" t="s">
        <v>265</v>
      </c>
      <c r="V319" s="38"/>
      <c r="W319" s="38"/>
      <c r="X319" s="40"/>
      <c r="Y319" s="38"/>
      <c r="Z319" s="38"/>
      <c r="AA319" s="38"/>
      <c r="AB319" s="37"/>
      <c r="AC319" s="38"/>
      <c r="AD319" s="38"/>
      <c r="AE319" s="156"/>
      <c r="AF319" s="38"/>
      <c r="AG319" s="38"/>
      <c r="AH319" s="40"/>
      <c r="AI319" s="30"/>
      <c r="AJ319" s="30"/>
      <c r="AK319" s="531"/>
      <c r="AL319" s="505"/>
      <c r="AM319" s="505"/>
      <c r="AN319" s="505"/>
      <c r="AO319" s="505"/>
      <c r="AP319" s="505"/>
      <c r="AQ319" s="505"/>
      <c r="AR319" s="505"/>
      <c r="AS319" s="505"/>
      <c r="AT319" s="532"/>
      <c r="AU319" s="505"/>
      <c r="AV319" s="505"/>
      <c r="AW319" s="505"/>
      <c r="AX319" s="505"/>
      <c r="AY319" s="505"/>
      <c r="AZ319" s="505"/>
      <c r="BA319" s="505"/>
      <c r="BB319" s="532"/>
      <c r="BC319" s="505"/>
      <c r="BD319" s="505"/>
      <c r="BE319" s="505"/>
      <c r="BF319" s="505"/>
      <c r="BG319" s="505"/>
      <c r="BH319" s="505"/>
      <c r="BI319" s="505"/>
      <c r="BJ319" s="532"/>
      <c r="BK319" s="505"/>
      <c r="BL319" s="505"/>
      <c r="BM319" s="505"/>
      <c r="BN319" s="505"/>
      <c r="BO319" s="505"/>
      <c r="BP319" s="505"/>
      <c r="BQ319" s="505"/>
      <c r="BR319" s="532"/>
      <c r="BS319" s="30"/>
    </row>
    <row r="320" spans="1:71" ht="13.5" customHeight="1" x14ac:dyDescent="0.25">
      <c r="A320" s="143"/>
      <c r="B320" s="157" t="s">
        <v>266</v>
      </c>
      <c r="C320" s="38"/>
      <c r="D320" s="38"/>
      <c r="E320" s="38"/>
      <c r="F320" s="157"/>
      <c r="G320" s="40"/>
      <c r="H320" s="158" t="s">
        <v>267</v>
      </c>
      <c r="I320" s="38"/>
      <c r="J320" s="40"/>
      <c r="K320" s="38" t="s">
        <v>268</v>
      </c>
      <c r="L320" s="38"/>
      <c r="M320" s="38"/>
      <c r="N320" s="40"/>
      <c r="O320" s="158" t="s">
        <v>269</v>
      </c>
      <c r="P320" s="158"/>
      <c r="Q320" s="40"/>
      <c r="R320" s="158" t="s">
        <v>270</v>
      </c>
      <c r="S320" s="158"/>
      <c r="T320" s="40"/>
      <c r="U320" s="38" t="s">
        <v>271</v>
      </c>
      <c r="V320" s="38"/>
      <c r="W320" s="38"/>
      <c r="X320" s="40"/>
      <c r="Y320" s="158" t="s">
        <v>272</v>
      </c>
      <c r="Z320" s="38"/>
      <c r="AA320" s="38"/>
      <c r="AB320" s="157" t="s">
        <v>273</v>
      </c>
      <c r="AC320" s="158"/>
      <c r="AD320" s="38"/>
      <c r="AE320" s="37"/>
      <c r="AF320" s="158"/>
      <c r="AG320" s="158"/>
      <c r="AH320" s="40"/>
      <c r="AI320" s="30"/>
      <c r="AJ320" s="30"/>
      <c r="AK320" s="579"/>
      <c r="AL320" s="535"/>
      <c r="AM320" s="535"/>
      <c r="AN320" s="535"/>
      <c r="AO320" s="535"/>
      <c r="AP320" s="535"/>
      <c r="AQ320" s="535"/>
      <c r="AR320" s="535"/>
      <c r="AS320" s="535"/>
      <c r="AT320" s="536"/>
      <c r="AU320" s="535"/>
      <c r="AV320" s="535"/>
      <c r="AW320" s="535"/>
      <c r="AX320" s="535"/>
      <c r="AY320" s="535"/>
      <c r="AZ320" s="535"/>
      <c r="BA320" s="535"/>
      <c r="BB320" s="536"/>
      <c r="BC320" s="535"/>
      <c r="BD320" s="535"/>
      <c r="BE320" s="535"/>
      <c r="BF320" s="535"/>
      <c r="BG320" s="535"/>
      <c r="BH320" s="535"/>
      <c r="BI320" s="535"/>
      <c r="BJ320" s="536"/>
      <c r="BK320" s="535"/>
      <c r="BL320" s="535"/>
      <c r="BM320" s="535"/>
      <c r="BN320" s="535"/>
      <c r="BO320" s="535"/>
      <c r="BP320" s="535"/>
      <c r="BQ320" s="535"/>
      <c r="BR320" s="536"/>
      <c r="BS320" s="30"/>
    </row>
    <row r="321" spans="1:71" ht="13.5" customHeight="1" x14ac:dyDescent="0.25">
      <c r="A321" s="143"/>
      <c r="B321" s="159" t="s">
        <v>274</v>
      </c>
      <c r="C321" s="39"/>
      <c r="D321" s="39"/>
      <c r="E321" s="39"/>
      <c r="F321" s="159" t="s">
        <v>275</v>
      </c>
      <c r="G321" s="48"/>
      <c r="H321" s="152" t="s">
        <v>276</v>
      </c>
      <c r="I321" s="152"/>
      <c r="J321" s="48"/>
      <c r="K321" s="39" t="s">
        <v>277</v>
      </c>
      <c r="L321" s="39"/>
      <c r="M321" s="39"/>
      <c r="N321" s="48"/>
      <c r="O321" s="152" t="s">
        <v>276</v>
      </c>
      <c r="P321" s="152"/>
      <c r="Q321" s="48"/>
      <c r="R321" s="152" t="s">
        <v>278</v>
      </c>
      <c r="S321" s="39"/>
      <c r="T321" s="48"/>
      <c r="U321" s="39" t="s">
        <v>279</v>
      </c>
      <c r="V321" s="39"/>
      <c r="W321" s="39"/>
      <c r="X321" s="48"/>
      <c r="Y321" s="152" t="s">
        <v>182</v>
      </c>
      <c r="Z321" s="39"/>
      <c r="AA321" s="39"/>
      <c r="AB321" s="159" t="s">
        <v>280</v>
      </c>
      <c r="AC321" s="39"/>
      <c r="AD321" s="39"/>
      <c r="AE321" s="160" t="s">
        <v>281</v>
      </c>
      <c r="AF321" s="152"/>
      <c r="AG321" s="152"/>
      <c r="AH321" s="48"/>
      <c r="AI321" s="30"/>
      <c r="AJ321" s="30"/>
      <c r="AK321" s="171" t="s">
        <v>217</v>
      </c>
      <c r="AL321" s="172"/>
      <c r="AM321" s="172"/>
      <c r="AN321" s="172"/>
      <c r="AO321" s="172"/>
      <c r="AP321" s="172"/>
      <c r="AQ321" s="172"/>
      <c r="AR321" s="172"/>
      <c r="AS321" s="172"/>
      <c r="AT321" s="173"/>
      <c r="AU321" s="584"/>
      <c r="AV321" s="503"/>
      <c r="AW321" s="503"/>
      <c r="AX321" s="503"/>
      <c r="AY321" s="503"/>
      <c r="AZ321" s="503"/>
      <c r="BA321" s="503"/>
      <c r="BB321" s="524"/>
      <c r="BC321" s="585"/>
      <c r="BD321" s="503"/>
      <c r="BE321" s="503"/>
      <c r="BF321" s="503"/>
      <c r="BG321" s="503"/>
      <c r="BH321" s="503"/>
      <c r="BI321" s="503"/>
      <c r="BJ321" s="524"/>
      <c r="BK321" s="585"/>
      <c r="BL321" s="503"/>
      <c r="BM321" s="503"/>
      <c r="BN321" s="503"/>
      <c r="BO321" s="503"/>
      <c r="BP321" s="503"/>
      <c r="BQ321" s="503"/>
      <c r="BR321" s="524"/>
      <c r="BS321" s="30"/>
    </row>
    <row r="322" spans="1:71" ht="13.5" customHeight="1" x14ac:dyDescent="0.25">
      <c r="A322" s="143"/>
      <c r="B322" s="540"/>
      <c r="C322" s="535"/>
      <c r="D322" s="86"/>
      <c r="E322" s="86"/>
      <c r="F322" s="90"/>
      <c r="G322" s="84"/>
      <c r="H322" s="86"/>
      <c r="I322" s="86"/>
      <c r="J322" s="162">
        <v>1</v>
      </c>
      <c r="K322" s="86"/>
      <c r="L322" s="86"/>
      <c r="M322" s="86"/>
      <c r="N322" s="162">
        <v>2</v>
      </c>
      <c r="O322" s="86"/>
      <c r="P322" s="163"/>
      <c r="Q322" s="162" t="s">
        <v>282</v>
      </c>
      <c r="R322" s="86"/>
      <c r="S322" s="86"/>
      <c r="T322" s="162">
        <v>4</v>
      </c>
      <c r="U322" s="86"/>
      <c r="V322" s="86"/>
      <c r="W322" s="164"/>
      <c r="X322" s="162">
        <v>5</v>
      </c>
      <c r="Y322" s="586">
        <v>6</v>
      </c>
      <c r="Z322" s="535"/>
      <c r="AA322" s="535"/>
      <c r="AB322" s="165"/>
      <c r="AC322" s="163"/>
      <c r="AD322" s="162" t="s">
        <v>283</v>
      </c>
      <c r="AE322" s="90"/>
      <c r="AF322" s="86"/>
      <c r="AG322" s="86"/>
      <c r="AH322" s="84"/>
      <c r="AI322" s="30"/>
      <c r="AJ322" s="30"/>
      <c r="AK322" s="174" t="s">
        <v>218</v>
      </c>
      <c r="AL322" s="175"/>
      <c r="AM322" s="175"/>
      <c r="AN322" s="175"/>
      <c r="AO322" s="175"/>
      <c r="AP322" s="175"/>
      <c r="AQ322" s="175"/>
      <c r="AR322" s="175"/>
      <c r="AS322" s="175"/>
      <c r="AT322" s="176"/>
      <c r="AU322" s="587"/>
      <c r="AV322" s="527"/>
      <c r="AW322" s="527"/>
      <c r="AX322" s="527"/>
      <c r="AY322" s="527"/>
      <c r="AZ322" s="527"/>
      <c r="BA322" s="527"/>
      <c r="BB322" s="526"/>
      <c r="BC322" s="583"/>
      <c r="BD322" s="503"/>
      <c r="BE322" s="503"/>
      <c r="BF322" s="503"/>
      <c r="BG322" s="503"/>
      <c r="BH322" s="503"/>
      <c r="BI322" s="503"/>
      <c r="BJ322" s="524"/>
      <c r="BK322" s="583"/>
      <c r="BL322" s="503"/>
      <c r="BM322" s="503"/>
      <c r="BN322" s="503"/>
      <c r="BO322" s="503"/>
      <c r="BP322" s="503"/>
      <c r="BQ322" s="503"/>
      <c r="BR322" s="524"/>
      <c r="BS322" s="30"/>
    </row>
    <row r="323" spans="1:71" ht="13.5" customHeight="1" x14ac:dyDescent="0.25">
      <c r="A323" s="161"/>
      <c r="B323" s="575"/>
      <c r="C323" s="503"/>
      <c r="D323" s="503"/>
      <c r="E323" s="524"/>
      <c r="F323" s="572"/>
      <c r="G323" s="503"/>
      <c r="H323" s="573"/>
      <c r="I323" s="503"/>
      <c r="J323" s="524"/>
      <c r="K323" s="572"/>
      <c r="L323" s="503"/>
      <c r="M323" s="503"/>
      <c r="N323" s="524"/>
      <c r="O323" s="572"/>
      <c r="P323" s="503"/>
      <c r="Q323" s="524"/>
      <c r="R323" s="572"/>
      <c r="S323" s="503"/>
      <c r="T323" s="524"/>
      <c r="U323" s="572"/>
      <c r="V323" s="503"/>
      <c r="W323" s="503"/>
      <c r="X323" s="503"/>
      <c r="Y323" s="573"/>
      <c r="Z323" s="503"/>
      <c r="AA323" s="503"/>
      <c r="AB323" s="573"/>
      <c r="AC323" s="503"/>
      <c r="AD323" s="503"/>
      <c r="AE323" s="574"/>
      <c r="AF323" s="503"/>
      <c r="AG323" s="503"/>
      <c r="AH323" s="524"/>
      <c r="AI323" s="30"/>
      <c r="AJ323" s="30"/>
      <c r="AK323" s="171" t="s">
        <v>219</v>
      </c>
      <c r="AL323" s="172"/>
      <c r="AM323" s="172"/>
      <c r="AN323" s="172"/>
      <c r="AO323" s="172"/>
      <c r="AP323" s="172"/>
      <c r="AQ323" s="172"/>
      <c r="AR323" s="172"/>
      <c r="AS323" s="172"/>
      <c r="AT323" s="173"/>
      <c r="AU323" s="584"/>
      <c r="AV323" s="503"/>
      <c r="AW323" s="503"/>
      <c r="AX323" s="503"/>
      <c r="AY323" s="503"/>
      <c r="AZ323" s="503"/>
      <c r="BA323" s="503"/>
      <c r="BB323" s="524"/>
      <c r="BC323" s="585"/>
      <c r="BD323" s="503"/>
      <c r="BE323" s="503"/>
      <c r="BF323" s="503"/>
      <c r="BG323" s="503"/>
      <c r="BH323" s="503"/>
      <c r="BI323" s="503"/>
      <c r="BJ323" s="524"/>
      <c r="BK323" s="585"/>
      <c r="BL323" s="503"/>
      <c r="BM323" s="503"/>
      <c r="BN323" s="503"/>
      <c r="BO323" s="503"/>
      <c r="BP323" s="503"/>
      <c r="BQ323" s="503"/>
      <c r="BR323" s="524"/>
      <c r="BS323" s="30"/>
    </row>
    <row r="324" spans="1:71" ht="13.5" customHeight="1" x14ac:dyDescent="0.25">
      <c r="A324" s="38"/>
      <c r="B324" s="571"/>
      <c r="C324" s="503"/>
      <c r="D324" s="503"/>
      <c r="E324" s="524"/>
      <c r="F324" s="568"/>
      <c r="G324" s="503"/>
      <c r="H324" s="569"/>
      <c r="I324" s="503"/>
      <c r="J324" s="524"/>
      <c r="K324" s="568"/>
      <c r="L324" s="503"/>
      <c r="M324" s="503"/>
      <c r="N324" s="524"/>
      <c r="O324" s="568"/>
      <c r="P324" s="503"/>
      <c r="Q324" s="524"/>
      <c r="R324" s="568"/>
      <c r="S324" s="503"/>
      <c r="T324" s="524"/>
      <c r="U324" s="568"/>
      <c r="V324" s="503"/>
      <c r="W324" s="503"/>
      <c r="X324" s="503"/>
      <c r="Y324" s="569"/>
      <c r="Z324" s="503"/>
      <c r="AA324" s="503"/>
      <c r="AB324" s="569"/>
      <c r="AC324" s="503"/>
      <c r="AD324" s="503"/>
      <c r="AE324" s="570"/>
      <c r="AF324" s="503"/>
      <c r="AG324" s="503"/>
      <c r="AH324" s="524"/>
      <c r="AI324" s="30"/>
      <c r="AJ324" s="30"/>
      <c r="AK324" s="588" t="s">
        <v>220</v>
      </c>
      <c r="AL324" s="505"/>
      <c r="AM324" s="505"/>
      <c r="AN324" s="505"/>
      <c r="AO324" s="505"/>
      <c r="AP324" s="505"/>
      <c r="AQ324" s="505"/>
      <c r="AR324" s="505"/>
      <c r="AS324" s="505"/>
      <c r="AT324" s="532"/>
      <c r="AU324" s="589" t="str">
        <f>IF(SUM(AU321:BB323)=0,"",SUM(AU321:BB323))</f>
        <v/>
      </c>
      <c r="AV324" s="505"/>
      <c r="AW324" s="505"/>
      <c r="AX324" s="505"/>
      <c r="AY324" s="505"/>
      <c r="AZ324" s="505"/>
      <c r="BA324" s="505"/>
      <c r="BB324" s="532"/>
      <c r="BC324" s="589" t="str">
        <f>IF(SUM(BC321:BJ323)=0,"",SUM(BC321:BJ323))</f>
        <v/>
      </c>
      <c r="BD324" s="505"/>
      <c r="BE324" s="505"/>
      <c r="BF324" s="505"/>
      <c r="BG324" s="505"/>
      <c r="BH324" s="505"/>
      <c r="BI324" s="505"/>
      <c r="BJ324" s="532"/>
      <c r="BK324" s="589" t="str">
        <f>IF(SUM(BK321:BR323)=0,"",SUM(BK321:BR323))</f>
        <v/>
      </c>
      <c r="BL324" s="505"/>
      <c r="BM324" s="505"/>
      <c r="BN324" s="505"/>
      <c r="BO324" s="505"/>
      <c r="BP324" s="505"/>
      <c r="BQ324" s="505"/>
      <c r="BR324" s="532"/>
      <c r="BS324" s="30"/>
    </row>
    <row r="325" spans="1:71" ht="13.5" customHeight="1" x14ac:dyDescent="0.25">
      <c r="A325" s="38"/>
      <c r="B325" s="575"/>
      <c r="C325" s="503"/>
      <c r="D325" s="503"/>
      <c r="E325" s="524"/>
      <c r="F325" s="572"/>
      <c r="G325" s="503"/>
      <c r="H325" s="573"/>
      <c r="I325" s="503"/>
      <c r="J325" s="524"/>
      <c r="K325" s="572"/>
      <c r="L325" s="503"/>
      <c r="M325" s="503"/>
      <c r="N325" s="524"/>
      <c r="O325" s="572"/>
      <c r="P325" s="503"/>
      <c r="Q325" s="524"/>
      <c r="R325" s="572"/>
      <c r="S325" s="503"/>
      <c r="T325" s="524"/>
      <c r="U325" s="572"/>
      <c r="V325" s="503"/>
      <c r="W325" s="503"/>
      <c r="X325" s="503"/>
      <c r="Y325" s="573"/>
      <c r="Z325" s="503"/>
      <c r="AA325" s="503"/>
      <c r="AB325" s="573"/>
      <c r="AC325" s="503"/>
      <c r="AD325" s="503"/>
      <c r="AE325" s="574"/>
      <c r="AF325" s="503"/>
      <c r="AG325" s="503"/>
      <c r="AH325" s="524"/>
      <c r="AI325" s="30"/>
      <c r="AJ325" s="30"/>
      <c r="AK325" s="531"/>
      <c r="AL325" s="505"/>
      <c r="AM325" s="505"/>
      <c r="AN325" s="505"/>
      <c r="AO325" s="505"/>
      <c r="AP325" s="505"/>
      <c r="AQ325" s="505"/>
      <c r="AR325" s="505"/>
      <c r="AS325" s="505"/>
      <c r="AT325" s="532"/>
      <c r="AU325" s="505"/>
      <c r="AV325" s="505"/>
      <c r="AW325" s="505"/>
      <c r="AX325" s="505"/>
      <c r="AY325" s="505"/>
      <c r="AZ325" s="505"/>
      <c r="BA325" s="505"/>
      <c r="BB325" s="532"/>
      <c r="BC325" s="505"/>
      <c r="BD325" s="505"/>
      <c r="BE325" s="505"/>
      <c r="BF325" s="505"/>
      <c r="BG325" s="505"/>
      <c r="BH325" s="505"/>
      <c r="BI325" s="505"/>
      <c r="BJ325" s="532"/>
      <c r="BK325" s="505"/>
      <c r="BL325" s="505"/>
      <c r="BM325" s="505"/>
      <c r="BN325" s="505"/>
      <c r="BO325" s="505"/>
      <c r="BP325" s="505"/>
      <c r="BQ325" s="505"/>
      <c r="BR325" s="532"/>
      <c r="BS325" s="30"/>
    </row>
    <row r="326" spans="1:71" ht="13.5" customHeight="1" x14ac:dyDescent="0.25">
      <c r="A326" s="38"/>
      <c r="B326" s="571"/>
      <c r="C326" s="503"/>
      <c r="D326" s="503"/>
      <c r="E326" s="524"/>
      <c r="F326" s="568"/>
      <c r="G326" s="503"/>
      <c r="H326" s="569"/>
      <c r="I326" s="503"/>
      <c r="J326" s="524"/>
      <c r="K326" s="568"/>
      <c r="L326" s="503"/>
      <c r="M326" s="503"/>
      <c r="N326" s="524"/>
      <c r="O326" s="568"/>
      <c r="P326" s="503"/>
      <c r="Q326" s="524"/>
      <c r="R326" s="568"/>
      <c r="S326" s="503"/>
      <c r="T326" s="524"/>
      <c r="U326" s="568"/>
      <c r="V326" s="503"/>
      <c r="W326" s="503"/>
      <c r="X326" s="503"/>
      <c r="Y326" s="569"/>
      <c r="Z326" s="503"/>
      <c r="AA326" s="503"/>
      <c r="AB326" s="569"/>
      <c r="AC326" s="503"/>
      <c r="AD326" s="503"/>
      <c r="AE326" s="570"/>
      <c r="AF326" s="503"/>
      <c r="AG326" s="503"/>
      <c r="AH326" s="524"/>
      <c r="AI326" s="30"/>
      <c r="AJ326" s="30"/>
      <c r="AK326" s="533"/>
      <c r="AL326" s="503"/>
      <c r="AM326" s="503"/>
      <c r="AN326" s="503"/>
      <c r="AO326" s="503"/>
      <c r="AP326" s="503"/>
      <c r="AQ326" s="503"/>
      <c r="AR326" s="503"/>
      <c r="AS326" s="503"/>
      <c r="AT326" s="524"/>
      <c r="AU326" s="503"/>
      <c r="AV326" s="503"/>
      <c r="AW326" s="503"/>
      <c r="AX326" s="503"/>
      <c r="AY326" s="503"/>
      <c r="AZ326" s="503"/>
      <c r="BA326" s="503"/>
      <c r="BB326" s="524"/>
      <c r="BC326" s="503"/>
      <c r="BD326" s="503"/>
      <c r="BE326" s="503"/>
      <c r="BF326" s="503"/>
      <c r="BG326" s="503"/>
      <c r="BH326" s="503"/>
      <c r="BI326" s="503"/>
      <c r="BJ326" s="524"/>
      <c r="BK326" s="503"/>
      <c r="BL326" s="503"/>
      <c r="BM326" s="503"/>
      <c r="BN326" s="503"/>
      <c r="BO326" s="503"/>
      <c r="BP326" s="503"/>
      <c r="BQ326" s="503"/>
      <c r="BR326" s="524"/>
      <c r="BS326" s="30"/>
    </row>
    <row r="327" spans="1:71" ht="13.5" customHeight="1" x14ac:dyDescent="0.25">
      <c r="A327" s="38"/>
      <c r="B327" s="575"/>
      <c r="C327" s="503"/>
      <c r="D327" s="503"/>
      <c r="E327" s="524"/>
      <c r="F327" s="572"/>
      <c r="G327" s="503"/>
      <c r="H327" s="573"/>
      <c r="I327" s="503"/>
      <c r="J327" s="524"/>
      <c r="K327" s="572"/>
      <c r="L327" s="503"/>
      <c r="M327" s="503"/>
      <c r="N327" s="524"/>
      <c r="O327" s="572"/>
      <c r="P327" s="503"/>
      <c r="Q327" s="524"/>
      <c r="R327" s="572"/>
      <c r="S327" s="503"/>
      <c r="T327" s="524"/>
      <c r="U327" s="572"/>
      <c r="V327" s="503"/>
      <c r="W327" s="503"/>
      <c r="X327" s="503"/>
      <c r="Y327" s="573"/>
      <c r="Z327" s="503"/>
      <c r="AA327" s="503"/>
      <c r="AB327" s="573"/>
      <c r="AC327" s="503"/>
      <c r="AD327" s="503"/>
      <c r="AE327" s="574"/>
      <c r="AF327" s="503"/>
      <c r="AG327" s="503"/>
      <c r="AH327" s="524"/>
      <c r="AI327" s="30"/>
      <c r="AJ327" s="30"/>
      <c r="AK327" s="171" t="s">
        <v>221</v>
      </c>
      <c r="AL327" s="172"/>
      <c r="AM327" s="172"/>
      <c r="AN327" s="172"/>
      <c r="AO327" s="172"/>
      <c r="AP327" s="172"/>
      <c r="AQ327" s="172"/>
      <c r="AR327" s="172"/>
      <c r="AS327" s="172"/>
      <c r="AT327" s="173"/>
      <c r="AU327" s="584"/>
      <c r="AV327" s="503"/>
      <c r="AW327" s="503"/>
      <c r="AX327" s="503"/>
      <c r="AY327" s="503"/>
      <c r="AZ327" s="503"/>
      <c r="BA327" s="503"/>
      <c r="BB327" s="524"/>
      <c r="BC327" s="585"/>
      <c r="BD327" s="503"/>
      <c r="BE327" s="503"/>
      <c r="BF327" s="503"/>
      <c r="BG327" s="503"/>
      <c r="BH327" s="503"/>
      <c r="BI327" s="503"/>
      <c r="BJ327" s="524"/>
      <c r="BK327" s="585"/>
      <c r="BL327" s="503"/>
      <c r="BM327" s="503"/>
      <c r="BN327" s="503"/>
      <c r="BO327" s="503"/>
      <c r="BP327" s="503"/>
      <c r="BQ327" s="503"/>
      <c r="BR327" s="524"/>
      <c r="BS327" s="30"/>
    </row>
    <row r="328" spans="1:71" ht="13.5" customHeight="1" x14ac:dyDescent="0.25">
      <c r="A328" s="38"/>
      <c r="B328" s="571"/>
      <c r="C328" s="503"/>
      <c r="D328" s="503"/>
      <c r="E328" s="524"/>
      <c r="F328" s="568"/>
      <c r="G328" s="503"/>
      <c r="H328" s="569"/>
      <c r="I328" s="503"/>
      <c r="J328" s="524"/>
      <c r="K328" s="568"/>
      <c r="L328" s="503"/>
      <c r="M328" s="503"/>
      <c r="N328" s="524"/>
      <c r="O328" s="568"/>
      <c r="P328" s="503"/>
      <c r="Q328" s="524"/>
      <c r="R328" s="568"/>
      <c r="S328" s="503"/>
      <c r="T328" s="524"/>
      <c r="U328" s="568"/>
      <c r="V328" s="503"/>
      <c r="W328" s="503"/>
      <c r="X328" s="503"/>
      <c r="Y328" s="569"/>
      <c r="Z328" s="503"/>
      <c r="AA328" s="503"/>
      <c r="AB328" s="569"/>
      <c r="AC328" s="503"/>
      <c r="AD328" s="503"/>
      <c r="AE328" s="570"/>
      <c r="AF328" s="503"/>
      <c r="AG328" s="503"/>
      <c r="AH328" s="524"/>
      <c r="AI328" s="30"/>
      <c r="AJ328" s="30"/>
      <c r="AK328" s="174" t="s">
        <v>222</v>
      </c>
      <c r="AL328" s="175"/>
      <c r="AM328" s="175"/>
      <c r="AN328" s="175"/>
      <c r="AO328" s="175"/>
      <c r="AP328" s="175"/>
      <c r="AQ328" s="175"/>
      <c r="AR328" s="175"/>
      <c r="AS328" s="175"/>
      <c r="AT328" s="176"/>
      <c r="AU328" s="587"/>
      <c r="AV328" s="527"/>
      <c r="AW328" s="527"/>
      <c r="AX328" s="527"/>
      <c r="AY328" s="527"/>
      <c r="AZ328" s="527"/>
      <c r="BA328" s="527"/>
      <c r="BB328" s="526"/>
      <c r="BC328" s="583"/>
      <c r="BD328" s="503"/>
      <c r="BE328" s="503"/>
      <c r="BF328" s="503"/>
      <c r="BG328" s="503"/>
      <c r="BH328" s="503"/>
      <c r="BI328" s="503"/>
      <c r="BJ328" s="524"/>
      <c r="BK328" s="583"/>
      <c r="BL328" s="503"/>
      <c r="BM328" s="503"/>
      <c r="BN328" s="503"/>
      <c r="BO328" s="503"/>
      <c r="BP328" s="503"/>
      <c r="BQ328" s="503"/>
      <c r="BR328" s="524"/>
      <c r="BS328" s="30"/>
    </row>
    <row r="329" spans="1:71" ht="13.5" customHeight="1" x14ac:dyDescent="0.25">
      <c r="A329" s="38"/>
      <c r="B329" s="575"/>
      <c r="C329" s="503"/>
      <c r="D329" s="503"/>
      <c r="E329" s="524"/>
      <c r="F329" s="572"/>
      <c r="G329" s="503"/>
      <c r="H329" s="573"/>
      <c r="I329" s="503"/>
      <c r="J329" s="524"/>
      <c r="K329" s="572"/>
      <c r="L329" s="503"/>
      <c r="M329" s="503"/>
      <c r="N329" s="524"/>
      <c r="O329" s="572"/>
      <c r="P329" s="503"/>
      <c r="Q329" s="524"/>
      <c r="R329" s="572"/>
      <c r="S329" s="503"/>
      <c r="T329" s="524"/>
      <c r="U329" s="572"/>
      <c r="V329" s="503"/>
      <c r="W329" s="503"/>
      <c r="X329" s="503"/>
      <c r="Y329" s="573"/>
      <c r="Z329" s="503"/>
      <c r="AA329" s="503"/>
      <c r="AB329" s="573"/>
      <c r="AC329" s="503"/>
      <c r="AD329" s="503"/>
      <c r="AE329" s="574"/>
      <c r="AF329" s="503"/>
      <c r="AG329" s="503"/>
      <c r="AH329" s="524"/>
      <c r="AI329" s="30"/>
      <c r="AJ329" s="30"/>
      <c r="AK329" s="171" t="s">
        <v>223</v>
      </c>
      <c r="AL329" s="172"/>
      <c r="AM329" s="172"/>
      <c r="AN329" s="172"/>
      <c r="AO329" s="172"/>
      <c r="AP329" s="172"/>
      <c r="AQ329" s="172"/>
      <c r="AR329" s="172"/>
      <c r="AS329" s="172"/>
      <c r="AT329" s="173"/>
      <c r="AU329" s="584"/>
      <c r="AV329" s="503"/>
      <c r="AW329" s="503"/>
      <c r="AX329" s="503"/>
      <c r="AY329" s="503"/>
      <c r="AZ329" s="503"/>
      <c r="BA329" s="503"/>
      <c r="BB329" s="524"/>
      <c r="BC329" s="585"/>
      <c r="BD329" s="503"/>
      <c r="BE329" s="503"/>
      <c r="BF329" s="503"/>
      <c r="BG329" s="503"/>
      <c r="BH329" s="503"/>
      <c r="BI329" s="503"/>
      <c r="BJ329" s="524"/>
      <c r="BK329" s="585"/>
      <c r="BL329" s="503"/>
      <c r="BM329" s="503"/>
      <c r="BN329" s="503"/>
      <c r="BO329" s="503"/>
      <c r="BP329" s="503"/>
      <c r="BQ329" s="503"/>
      <c r="BR329" s="524"/>
      <c r="BS329" s="30"/>
    </row>
    <row r="330" spans="1:71" ht="13.5" customHeight="1" x14ac:dyDescent="0.25">
      <c r="A330" s="38"/>
      <c r="B330" s="571"/>
      <c r="C330" s="503"/>
      <c r="D330" s="503"/>
      <c r="E330" s="524"/>
      <c r="F330" s="568"/>
      <c r="G330" s="503"/>
      <c r="H330" s="569"/>
      <c r="I330" s="503"/>
      <c r="J330" s="524"/>
      <c r="K330" s="568"/>
      <c r="L330" s="503"/>
      <c r="M330" s="503"/>
      <c r="N330" s="524"/>
      <c r="O330" s="568"/>
      <c r="P330" s="503"/>
      <c r="Q330" s="524"/>
      <c r="R330" s="568"/>
      <c r="S330" s="503"/>
      <c r="T330" s="524"/>
      <c r="U330" s="568"/>
      <c r="V330" s="503"/>
      <c r="W330" s="503"/>
      <c r="X330" s="503"/>
      <c r="Y330" s="569"/>
      <c r="Z330" s="503"/>
      <c r="AA330" s="503"/>
      <c r="AB330" s="569"/>
      <c r="AC330" s="503"/>
      <c r="AD330" s="503"/>
      <c r="AE330" s="570"/>
      <c r="AF330" s="503"/>
      <c r="AG330" s="503"/>
      <c r="AH330" s="524"/>
      <c r="AI330" s="30"/>
      <c r="AJ330" s="30"/>
      <c r="AK330" s="588" t="s">
        <v>224</v>
      </c>
      <c r="AL330" s="505"/>
      <c r="AM330" s="505"/>
      <c r="AN330" s="505"/>
      <c r="AO330" s="505"/>
      <c r="AP330" s="505"/>
      <c r="AQ330" s="505"/>
      <c r="AR330" s="505"/>
      <c r="AS330" s="505"/>
      <c r="AT330" s="532"/>
      <c r="AU330" s="589" t="str">
        <f>IF(SUM(AU327:BB329)=0,"",SUM(AU327:BB329))</f>
        <v/>
      </c>
      <c r="AV330" s="505"/>
      <c r="AW330" s="505"/>
      <c r="AX330" s="505"/>
      <c r="AY330" s="505"/>
      <c r="AZ330" s="505"/>
      <c r="BA330" s="505"/>
      <c r="BB330" s="532"/>
      <c r="BC330" s="589" t="str">
        <f>IF(SUM(BC327:BJ329)=0,"",SUM(BC327:BJ329))</f>
        <v/>
      </c>
      <c r="BD330" s="505"/>
      <c r="BE330" s="505"/>
      <c r="BF330" s="505"/>
      <c r="BG330" s="505"/>
      <c r="BH330" s="505"/>
      <c r="BI330" s="505"/>
      <c r="BJ330" s="532"/>
      <c r="BK330" s="589" t="str">
        <f>IF(SUM(BK327:BR329)=0,"",SUM(BK327:BR329))</f>
        <v/>
      </c>
      <c r="BL330" s="505"/>
      <c r="BM330" s="505"/>
      <c r="BN330" s="505"/>
      <c r="BO330" s="505"/>
      <c r="BP330" s="505"/>
      <c r="BQ330" s="505"/>
      <c r="BR330" s="532"/>
      <c r="BS330" s="30"/>
    </row>
    <row r="331" spans="1:71" ht="13.5" customHeight="1" x14ac:dyDescent="0.25">
      <c r="A331" s="38"/>
      <c r="B331" s="575"/>
      <c r="C331" s="503"/>
      <c r="D331" s="503"/>
      <c r="E331" s="524"/>
      <c r="F331" s="572"/>
      <c r="G331" s="503"/>
      <c r="H331" s="573"/>
      <c r="I331" s="503"/>
      <c r="J331" s="524"/>
      <c r="K331" s="572"/>
      <c r="L331" s="503"/>
      <c r="M331" s="503"/>
      <c r="N331" s="524"/>
      <c r="O331" s="572"/>
      <c r="P331" s="503"/>
      <c r="Q331" s="524"/>
      <c r="R331" s="572"/>
      <c r="S331" s="503"/>
      <c r="T331" s="524"/>
      <c r="U331" s="572"/>
      <c r="V331" s="503"/>
      <c r="W331" s="503"/>
      <c r="X331" s="503"/>
      <c r="Y331" s="573"/>
      <c r="Z331" s="503"/>
      <c r="AA331" s="503"/>
      <c r="AB331" s="573"/>
      <c r="AC331" s="503"/>
      <c r="AD331" s="503"/>
      <c r="AE331" s="574"/>
      <c r="AF331" s="503"/>
      <c r="AG331" s="503"/>
      <c r="AH331" s="524"/>
      <c r="AI331" s="30"/>
      <c r="AJ331" s="30"/>
      <c r="AK331" s="531"/>
      <c r="AL331" s="505"/>
      <c r="AM331" s="505"/>
      <c r="AN331" s="505"/>
      <c r="AO331" s="505"/>
      <c r="AP331" s="505"/>
      <c r="AQ331" s="505"/>
      <c r="AR331" s="505"/>
      <c r="AS331" s="505"/>
      <c r="AT331" s="532"/>
      <c r="AU331" s="505"/>
      <c r="AV331" s="505"/>
      <c r="AW331" s="505"/>
      <c r="AX331" s="505"/>
      <c r="AY331" s="505"/>
      <c r="AZ331" s="505"/>
      <c r="BA331" s="505"/>
      <c r="BB331" s="532"/>
      <c r="BC331" s="505"/>
      <c r="BD331" s="505"/>
      <c r="BE331" s="505"/>
      <c r="BF331" s="505"/>
      <c r="BG331" s="505"/>
      <c r="BH331" s="505"/>
      <c r="BI331" s="505"/>
      <c r="BJ331" s="532"/>
      <c r="BK331" s="505"/>
      <c r="BL331" s="505"/>
      <c r="BM331" s="505"/>
      <c r="BN331" s="505"/>
      <c r="BO331" s="505"/>
      <c r="BP331" s="505"/>
      <c r="BQ331" s="505"/>
      <c r="BR331" s="532"/>
      <c r="BS331" s="30"/>
    </row>
    <row r="332" spans="1:71" ht="13.5" customHeight="1" x14ac:dyDescent="0.25">
      <c r="A332" s="38"/>
      <c r="B332" s="571"/>
      <c r="C332" s="503"/>
      <c r="D332" s="503"/>
      <c r="E332" s="524"/>
      <c r="F332" s="568"/>
      <c r="G332" s="503"/>
      <c r="H332" s="569"/>
      <c r="I332" s="503"/>
      <c r="J332" s="524"/>
      <c r="K332" s="568"/>
      <c r="L332" s="503"/>
      <c r="M332" s="503"/>
      <c r="N332" s="524"/>
      <c r="O332" s="568"/>
      <c r="P332" s="503"/>
      <c r="Q332" s="524"/>
      <c r="R332" s="568"/>
      <c r="S332" s="503"/>
      <c r="T332" s="524"/>
      <c r="U332" s="568"/>
      <c r="V332" s="503"/>
      <c r="W332" s="503"/>
      <c r="X332" s="503"/>
      <c r="Y332" s="569"/>
      <c r="Z332" s="503"/>
      <c r="AA332" s="503"/>
      <c r="AB332" s="569"/>
      <c r="AC332" s="503"/>
      <c r="AD332" s="503"/>
      <c r="AE332" s="570"/>
      <c r="AF332" s="503"/>
      <c r="AG332" s="503"/>
      <c r="AH332" s="524"/>
      <c r="AI332" s="30"/>
      <c r="AJ332" s="30"/>
      <c r="AK332" s="533"/>
      <c r="AL332" s="503"/>
      <c r="AM332" s="503"/>
      <c r="AN332" s="503"/>
      <c r="AO332" s="503"/>
      <c r="AP332" s="503"/>
      <c r="AQ332" s="503"/>
      <c r="AR332" s="503"/>
      <c r="AS332" s="503"/>
      <c r="AT332" s="524"/>
      <c r="AU332" s="503"/>
      <c r="AV332" s="503"/>
      <c r="AW332" s="503"/>
      <c r="AX332" s="503"/>
      <c r="AY332" s="503"/>
      <c r="AZ332" s="503"/>
      <c r="BA332" s="503"/>
      <c r="BB332" s="524"/>
      <c r="BC332" s="503"/>
      <c r="BD332" s="503"/>
      <c r="BE332" s="503"/>
      <c r="BF332" s="503"/>
      <c r="BG332" s="503"/>
      <c r="BH332" s="503"/>
      <c r="BI332" s="503"/>
      <c r="BJ332" s="524"/>
      <c r="BK332" s="503"/>
      <c r="BL332" s="503"/>
      <c r="BM332" s="503"/>
      <c r="BN332" s="503"/>
      <c r="BO332" s="503"/>
      <c r="BP332" s="503"/>
      <c r="BQ332" s="503"/>
      <c r="BR332" s="524"/>
      <c r="BS332" s="30"/>
    </row>
    <row r="333" spans="1:71" ht="13.5" customHeight="1" x14ac:dyDescent="0.25">
      <c r="A333" s="38"/>
      <c r="B333" s="575"/>
      <c r="C333" s="503"/>
      <c r="D333" s="503"/>
      <c r="E333" s="524"/>
      <c r="F333" s="572"/>
      <c r="G333" s="503"/>
      <c r="H333" s="573"/>
      <c r="I333" s="503"/>
      <c r="J333" s="524"/>
      <c r="K333" s="572"/>
      <c r="L333" s="503"/>
      <c r="M333" s="503"/>
      <c r="N333" s="524"/>
      <c r="O333" s="572"/>
      <c r="P333" s="503"/>
      <c r="Q333" s="524"/>
      <c r="R333" s="572"/>
      <c r="S333" s="503"/>
      <c r="T333" s="524"/>
      <c r="U333" s="572"/>
      <c r="V333" s="503"/>
      <c r="W333" s="503"/>
      <c r="X333" s="503"/>
      <c r="Y333" s="573"/>
      <c r="Z333" s="503"/>
      <c r="AA333" s="503"/>
      <c r="AB333" s="573"/>
      <c r="AC333" s="503"/>
      <c r="AD333" s="503"/>
      <c r="AE333" s="574"/>
      <c r="AF333" s="503"/>
      <c r="AG333" s="503"/>
      <c r="AH333" s="524"/>
      <c r="AI333" s="30"/>
      <c r="AJ333" s="30"/>
      <c r="AK333" s="171" t="s">
        <v>225</v>
      </c>
      <c r="AL333" s="172"/>
      <c r="AM333" s="172"/>
      <c r="AN333" s="172"/>
      <c r="AO333" s="172"/>
      <c r="AP333" s="172"/>
      <c r="AQ333" s="172"/>
      <c r="AR333" s="172"/>
      <c r="AS333" s="172"/>
      <c r="AT333" s="173"/>
      <c r="AU333" s="584"/>
      <c r="AV333" s="503"/>
      <c r="AW333" s="503"/>
      <c r="AX333" s="503"/>
      <c r="AY333" s="503"/>
      <c r="AZ333" s="503"/>
      <c r="BA333" s="503"/>
      <c r="BB333" s="524"/>
      <c r="BC333" s="585"/>
      <c r="BD333" s="503"/>
      <c r="BE333" s="503"/>
      <c r="BF333" s="503"/>
      <c r="BG333" s="503"/>
      <c r="BH333" s="503"/>
      <c r="BI333" s="503"/>
      <c r="BJ333" s="524"/>
      <c r="BK333" s="585"/>
      <c r="BL333" s="503"/>
      <c r="BM333" s="503"/>
      <c r="BN333" s="503"/>
      <c r="BO333" s="503"/>
      <c r="BP333" s="503"/>
      <c r="BQ333" s="503"/>
      <c r="BR333" s="524"/>
      <c r="BS333" s="30"/>
    </row>
    <row r="334" spans="1:71" ht="13.5" customHeight="1" x14ac:dyDescent="0.25">
      <c r="A334" s="38"/>
      <c r="B334" s="571"/>
      <c r="C334" s="503"/>
      <c r="D334" s="503"/>
      <c r="E334" s="524"/>
      <c r="F334" s="568"/>
      <c r="G334" s="503"/>
      <c r="H334" s="569"/>
      <c r="I334" s="503"/>
      <c r="J334" s="524"/>
      <c r="K334" s="568"/>
      <c r="L334" s="503"/>
      <c r="M334" s="503"/>
      <c r="N334" s="524"/>
      <c r="O334" s="568"/>
      <c r="P334" s="503"/>
      <c r="Q334" s="524"/>
      <c r="R334" s="568"/>
      <c r="S334" s="503"/>
      <c r="T334" s="524"/>
      <c r="U334" s="568"/>
      <c r="V334" s="503"/>
      <c r="W334" s="503"/>
      <c r="X334" s="503"/>
      <c r="Y334" s="569"/>
      <c r="Z334" s="503"/>
      <c r="AA334" s="503"/>
      <c r="AB334" s="569"/>
      <c r="AC334" s="503"/>
      <c r="AD334" s="503"/>
      <c r="AE334" s="570"/>
      <c r="AF334" s="503"/>
      <c r="AG334" s="503"/>
      <c r="AH334" s="524"/>
      <c r="AI334" s="30"/>
      <c r="AJ334" s="30"/>
      <c r="AK334" s="174" t="s">
        <v>226</v>
      </c>
      <c r="AL334" s="175"/>
      <c r="AM334" s="175"/>
      <c r="AN334" s="175"/>
      <c r="AO334" s="175"/>
      <c r="AP334" s="175"/>
      <c r="AQ334" s="175"/>
      <c r="AR334" s="175"/>
      <c r="AS334" s="175"/>
      <c r="AT334" s="176"/>
      <c r="AU334" s="587"/>
      <c r="AV334" s="527"/>
      <c r="AW334" s="527"/>
      <c r="AX334" s="527"/>
      <c r="AY334" s="527"/>
      <c r="AZ334" s="527"/>
      <c r="BA334" s="527"/>
      <c r="BB334" s="526"/>
      <c r="BC334" s="583"/>
      <c r="BD334" s="503"/>
      <c r="BE334" s="503"/>
      <c r="BF334" s="503"/>
      <c r="BG334" s="503"/>
      <c r="BH334" s="503"/>
      <c r="BI334" s="503"/>
      <c r="BJ334" s="524"/>
      <c r="BK334" s="583"/>
      <c r="BL334" s="503"/>
      <c r="BM334" s="503"/>
      <c r="BN334" s="503"/>
      <c r="BO334" s="503"/>
      <c r="BP334" s="503"/>
      <c r="BQ334" s="503"/>
      <c r="BR334" s="524"/>
      <c r="BS334" s="30"/>
    </row>
    <row r="335" spans="1:71" ht="13.5" customHeight="1" x14ac:dyDescent="0.25">
      <c r="A335" s="38"/>
      <c r="B335" s="575"/>
      <c r="C335" s="503"/>
      <c r="D335" s="503"/>
      <c r="E335" s="524"/>
      <c r="F335" s="572"/>
      <c r="G335" s="503"/>
      <c r="H335" s="573"/>
      <c r="I335" s="503"/>
      <c r="J335" s="524"/>
      <c r="K335" s="572"/>
      <c r="L335" s="503"/>
      <c r="M335" s="503"/>
      <c r="N335" s="524"/>
      <c r="O335" s="572"/>
      <c r="P335" s="503"/>
      <c r="Q335" s="524"/>
      <c r="R335" s="572"/>
      <c r="S335" s="503"/>
      <c r="T335" s="524"/>
      <c r="U335" s="572"/>
      <c r="V335" s="503"/>
      <c r="W335" s="503"/>
      <c r="X335" s="503"/>
      <c r="Y335" s="573"/>
      <c r="Z335" s="503"/>
      <c r="AA335" s="503"/>
      <c r="AB335" s="573"/>
      <c r="AC335" s="503"/>
      <c r="AD335" s="503"/>
      <c r="AE335" s="574"/>
      <c r="AF335" s="503"/>
      <c r="AG335" s="503"/>
      <c r="AH335" s="524"/>
      <c r="AI335" s="30"/>
      <c r="AJ335" s="30"/>
      <c r="AK335" s="171" t="s">
        <v>227</v>
      </c>
      <c r="AL335" s="172"/>
      <c r="AM335" s="172"/>
      <c r="AN335" s="172"/>
      <c r="AO335" s="172"/>
      <c r="AP335" s="172"/>
      <c r="AQ335" s="172"/>
      <c r="AR335" s="172"/>
      <c r="AS335" s="172"/>
      <c r="AT335" s="173"/>
      <c r="AU335" s="584"/>
      <c r="AV335" s="503"/>
      <c r="AW335" s="503"/>
      <c r="AX335" s="503"/>
      <c r="AY335" s="503"/>
      <c r="AZ335" s="503"/>
      <c r="BA335" s="503"/>
      <c r="BB335" s="524"/>
      <c r="BC335" s="585"/>
      <c r="BD335" s="503"/>
      <c r="BE335" s="503"/>
      <c r="BF335" s="503"/>
      <c r="BG335" s="503"/>
      <c r="BH335" s="503"/>
      <c r="BI335" s="503"/>
      <c r="BJ335" s="524"/>
      <c r="BK335" s="585"/>
      <c r="BL335" s="503"/>
      <c r="BM335" s="503"/>
      <c r="BN335" s="503"/>
      <c r="BO335" s="503"/>
      <c r="BP335" s="503"/>
      <c r="BQ335" s="503"/>
      <c r="BR335" s="524"/>
      <c r="BS335" s="30"/>
    </row>
    <row r="336" spans="1:71" ht="13.5" customHeight="1" x14ac:dyDescent="0.25">
      <c r="A336" s="38"/>
      <c r="B336" s="571"/>
      <c r="C336" s="503"/>
      <c r="D336" s="503"/>
      <c r="E336" s="524"/>
      <c r="F336" s="568"/>
      <c r="G336" s="503"/>
      <c r="H336" s="569"/>
      <c r="I336" s="503"/>
      <c r="J336" s="524"/>
      <c r="K336" s="568"/>
      <c r="L336" s="503"/>
      <c r="M336" s="503"/>
      <c r="N336" s="524"/>
      <c r="O336" s="568"/>
      <c r="P336" s="503"/>
      <c r="Q336" s="524"/>
      <c r="R336" s="568"/>
      <c r="S336" s="503"/>
      <c r="T336" s="524"/>
      <c r="U336" s="568"/>
      <c r="V336" s="503"/>
      <c r="W336" s="503"/>
      <c r="X336" s="503"/>
      <c r="Y336" s="569"/>
      <c r="Z336" s="503"/>
      <c r="AA336" s="503"/>
      <c r="AB336" s="569"/>
      <c r="AC336" s="503"/>
      <c r="AD336" s="503"/>
      <c r="AE336" s="570"/>
      <c r="AF336" s="503"/>
      <c r="AG336" s="503"/>
      <c r="AH336" s="524"/>
      <c r="AI336" s="30"/>
      <c r="AJ336" s="30"/>
      <c r="AK336" s="588" t="s">
        <v>228</v>
      </c>
      <c r="AL336" s="505"/>
      <c r="AM336" s="505"/>
      <c r="AN336" s="505"/>
      <c r="AO336" s="505"/>
      <c r="AP336" s="505"/>
      <c r="AQ336" s="505"/>
      <c r="AR336" s="505"/>
      <c r="AS336" s="505"/>
      <c r="AT336" s="532"/>
      <c r="AU336" s="589" t="str">
        <f>IF(SUM(AU333:BB335)=0,"",SUM(AU333:BB335))</f>
        <v/>
      </c>
      <c r="AV336" s="505"/>
      <c r="AW336" s="505"/>
      <c r="AX336" s="505"/>
      <c r="AY336" s="505"/>
      <c r="AZ336" s="505"/>
      <c r="BA336" s="505"/>
      <c r="BB336" s="532"/>
      <c r="BC336" s="589" t="str">
        <f>IF(SUM(BC333:BJ335)=0,"",SUM(BC333:BJ335))</f>
        <v/>
      </c>
      <c r="BD336" s="505"/>
      <c r="BE336" s="505"/>
      <c r="BF336" s="505"/>
      <c r="BG336" s="505"/>
      <c r="BH336" s="505"/>
      <c r="BI336" s="505"/>
      <c r="BJ336" s="532"/>
      <c r="BK336" s="589" t="str">
        <f>IF(SUM(BK333:BR335)=0,"",SUM(BK333:BR335))</f>
        <v/>
      </c>
      <c r="BL336" s="505"/>
      <c r="BM336" s="505"/>
      <c r="BN336" s="505"/>
      <c r="BO336" s="505"/>
      <c r="BP336" s="505"/>
      <c r="BQ336" s="505"/>
      <c r="BR336" s="532"/>
      <c r="BS336" s="30"/>
    </row>
    <row r="337" spans="1:71" ht="13.5" customHeight="1" x14ac:dyDescent="0.25">
      <c r="A337" s="38"/>
      <c r="B337" s="575"/>
      <c r="C337" s="503"/>
      <c r="D337" s="503"/>
      <c r="E337" s="524"/>
      <c r="F337" s="572"/>
      <c r="G337" s="503"/>
      <c r="H337" s="573"/>
      <c r="I337" s="503"/>
      <c r="J337" s="524"/>
      <c r="K337" s="572"/>
      <c r="L337" s="503"/>
      <c r="M337" s="503"/>
      <c r="N337" s="524"/>
      <c r="O337" s="572"/>
      <c r="P337" s="503"/>
      <c r="Q337" s="524"/>
      <c r="R337" s="572"/>
      <c r="S337" s="503"/>
      <c r="T337" s="524"/>
      <c r="U337" s="572"/>
      <c r="V337" s="503"/>
      <c r="W337" s="503"/>
      <c r="X337" s="503"/>
      <c r="Y337" s="573"/>
      <c r="Z337" s="503"/>
      <c r="AA337" s="503"/>
      <c r="AB337" s="573"/>
      <c r="AC337" s="503"/>
      <c r="AD337" s="503"/>
      <c r="AE337" s="574"/>
      <c r="AF337" s="503"/>
      <c r="AG337" s="503"/>
      <c r="AH337" s="524"/>
      <c r="AI337" s="30"/>
      <c r="AJ337" s="30"/>
      <c r="AK337" s="531"/>
      <c r="AL337" s="505"/>
      <c r="AM337" s="505"/>
      <c r="AN337" s="505"/>
      <c r="AO337" s="505"/>
      <c r="AP337" s="505"/>
      <c r="AQ337" s="505"/>
      <c r="AR337" s="505"/>
      <c r="AS337" s="505"/>
      <c r="AT337" s="532"/>
      <c r="AU337" s="505"/>
      <c r="AV337" s="505"/>
      <c r="AW337" s="505"/>
      <c r="AX337" s="505"/>
      <c r="AY337" s="505"/>
      <c r="AZ337" s="505"/>
      <c r="BA337" s="505"/>
      <c r="BB337" s="532"/>
      <c r="BC337" s="505"/>
      <c r="BD337" s="505"/>
      <c r="BE337" s="505"/>
      <c r="BF337" s="505"/>
      <c r="BG337" s="505"/>
      <c r="BH337" s="505"/>
      <c r="BI337" s="505"/>
      <c r="BJ337" s="532"/>
      <c r="BK337" s="505"/>
      <c r="BL337" s="505"/>
      <c r="BM337" s="505"/>
      <c r="BN337" s="505"/>
      <c r="BO337" s="505"/>
      <c r="BP337" s="505"/>
      <c r="BQ337" s="505"/>
      <c r="BR337" s="532"/>
      <c r="BS337" s="30"/>
    </row>
    <row r="338" spans="1:71" ht="13.5" customHeight="1" x14ac:dyDescent="0.25">
      <c r="A338" s="38"/>
      <c r="B338" s="571"/>
      <c r="C338" s="503"/>
      <c r="D338" s="503"/>
      <c r="E338" s="524"/>
      <c r="F338" s="568"/>
      <c r="G338" s="503"/>
      <c r="H338" s="569"/>
      <c r="I338" s="503"/>
      <c r="J338" s="524"/>
      <c r="K338" s="568"/>
      <c r="L338" s="503"/>
      <c r="M338" s="503"/>
      <c r="N338" s="524"/>
      <c r="O338" s="568"/>
      <c r="P338" s="503"/>
      <c r="Q338" s="524"/>
      <c r="R338" s="568"/>
      <c r="S338" s="503"/>
      <c r="T338" s="524"/>
      <c r="U338" s="568"/>
      <c r="V338" s="503"/>
      <c r="W338" s="503"/>
      <c r="X338" s="503"/>
      <c r="Y338" s="569"/>
      <c r="Z338" s="503"/>
      <c r="AA338" s="503"/>
      <c r="AB338" s="569"/>
      <c r="AC338" s="503"/>
      <c r="AD338" s="503"/>
      <c r="AE338" s="570"/>
      <c r="AF338" s="503"/>
      <c r="AG338" s="503"/>
      <c r="AH338" s="524"/>
      <c r="AI338" s="30"/>
      <c r="AJ338" s="30"/>
      <c r="AK338" s="533"/>
      <c r="AL338" s="503"/>
      <c r="AM338" s="503"/>
      <c r="AN338" s="503"/>
      <c r="AO338" s="503"/>
      <c r="AP338" s="503"/>
      <c r="AQ338" s="503"/>
      <c r="AR338" s="503"/>
      <c r="AS338" s="503"/>
      <c r="AT338" s="524"/>
      <c r="AU338" s="503"/>
      <c r="AV338" s="503"/>
      <c r="AW338" s="503"/>
      <c r="AX338" s="503"/>
      <c r="AY338" s="503"/>
      <c r="AZ338" s="503"/>
      <c r="BA338" s="503"/>
      <c r="BB338" s="524"/>
      <c r="BC338" s="503"/>
      <c r="BD338" s="503"/>
      <c r="BE338" s="503"/>
      <c r="BF338" s="503"/>
      <c r="BG338" s="503"/>
      <c r="BH338" s="503"/>
      <c r="BI338" s="503"/>
      <c r="BJ338" s="524"/>
      <c r="BK338" s="503"/>
      <c r="BL338" s="503"/>
      <c r="BM338" s="503"/>
      <c r="BN338" s="503"/>
      <c r="BO338" s="503"/>
      <c r="BP338" s="503"/>
      <c r="BQ338" s="503"/>
      <c r="BR338" s="524"/>
      <c r="BS338" s="30"/>
    </row>
    <row r="339" spans="1:71" ht="13.5" customHeight="1" x14ac:dyDescent="0.25">
      <c r="A339" s="38"/>
      <c r="B339" s="575"/>
      <c r="C339" s="503"/>
      <c r="D339" s="503"/>
      <c r="E339" s="524"/>
      <c r="F339" s="572"/>
      <c r="G339" s="503"/>
      <c r="H339" s="573"/>
      <c r="I339" s="503"/>
      <c r="J339" s="524"/>
      <c r="K339" s="572"/>
      <c r="L339" s="503"/>
      <c r="M339" s="503"/>
      <c r="N339" s="524"/>
      <c r="O339" s="572"/>
      <c r="P339" s="503"/>
      <c r="Q339" s="524"/>
      <c r="R339" s="572"/>
      <c r="S339" s="503"/>
      <c r="T339" s="524"/>
      <c r="U339" s="572"/>
      <c r="V339" s="503"/>
      <c r="W339" s="503"/>
      <c r="X339" s="503"/>
      <c r="Y339" s="573"/>
      <c r="Z339" s="503"/>
      <c r="AA339" s="503"/>
      <c r="AB339" s="573"/>
      <c r="AC339" s="503"/>
      <c r="AD339" s="503"/>
      <c r="AE339" s="574"/>
      <c r="AF339" s="503"/>
      <c r="AG339" s="503"/>
      <c r="AH339" s="524"/>
      <c r="AI339" s="30"/>
      <c r="AJ339" s="30"/>
      <c r="AK339" s="171" t="s">
        <v>229</v>
      </c>
      <c r="AL339" s="172"/>
      <c r="AM339" s="172"/>
      <c r="AN339" s="172"/>
      <c r="AO339" s="172"/>
      <c r="AP339" s="172"/>
      <c r="AQ339" s="172"/>
      <c r="AR339" s="172"/>
      <c r="AS339" s="172"/>
      <c r="AT339" s="173"/>
      <c r="AU339" s="584"/>
      <c r="AV339" s="503"/>
      <c r="AW339" s="503"/>
      <c r="AX339" s="503"/>
      <c r="AY339" s="503"/>
      <c r="AZ339" s="503"/>
      <c r="BA339" s="503"/>
      <c r="BB339" s="524"/>
      <c r="BC339" s="585"/>
      <c r="BD339" s="503"/>
      <c r="BE339" s="503"/>
      <c r="BF339" s="503"/>
      <c r="BG339" s="503"/>
      <c r="BH339" s="503"/>
      <c r="BI339" s="503"/>
      <c r="BJ339" s="524"/>
      <c r="BK339" s="585"/>
      <c r="BL339" s="503"/>
      <c r="BM339" s="503"/>
      <c r="BN339" s="503"/>
      <c r="BO339" s="503"/>
      <c r="BP339" s="503"/>
      <c r="BQ339" s="503"/>
      <c r="BR339" s="524"/>
      <c r="BS339" s="30"/>
    </row>
    <row r="340" spans="1:71" ht="13.5" customHeight="1" x14ac:dyDescent="0.25">
      <c r="A340" s="38"/>
      <c r="B340" s="571"/>
      <c r="C340" s="503"/>
      <c r="D340" s="503"/>
      <c r="E340" s="524"/>
      <c r="F340" s="568"/>
      <c r="G340" s="503"/>
      <c r="H340" s="569"/>
      <c r="I340" s="503"/>
      <c r="J340" s="524"/>
      <c r="K340" s="568"/>
      <c r="L340" s="503"/>
      <c r="M340" s="503"/>
      <c r="N340" s="524"/>
      <c r="O340" s="568"/>
      <c r="P340" s="503"/>
      <c r="Q340" s="524"/>
      <c r="R340" s="568"/>
      <c r="S340" s="503"/>
      <c r="T340" s="524"/>
      <c r="U340" s="568"/>
      <c r="V340" s="503"/>
      <c r="W340" s="503"/>
      <c r="X340" s="503"/>
      <c r="Y340" s="569"/>
      <c r="Z340" s="503"/>
      <c r="AA340" s="503"/>
      <c r="AB340" s="569"/>
      <c r="AC340" s="503"/>
      <c r="AD340" s="503"/>
      <c r="AE340" s="570"/>
      <c r="AF340" s="503"/>
      <c r="AG340" s="503"/>
      <c r="AH340" s="524"/>
      <c r="AI340" s="30"/>
      <c r="AJ340" s="30"/>
      <c r="AK340" s="174" t="s">
        <v>230</v>
      </c>
      <c r="AL340" s="175"/>
      <c r="AM340" s="175"/>
      <c r="AN340" s="175"/>
      <c r="AO340" s="175"/>
      <c r="AP340" s="175"/>
      <c r="AQ340" s="175"/>
      <c r="AR340" s="175"/>
      <c r="AS340" s="175"/>
      <c r="AT340" s="176"/>
      <c r="AU340" s="587"/>
      <c r="AV340" s="527"/>
      <c r="AW340" s="527"/>
      <c r="AX340" s="527"/>
      <c r="AY340" s="527"/>
      <c r="AZ340" s="527"/>
      <c r="BA340" s="527"/>
      <c r="BB340" s="526"/>
      <c r="BC340" s="583"/>
      <c r="BD340" s="503"/>
      <c r="BE340" s="503"/>
      <c r="BF340" s="503"/>
      <c r="BG340" s="503"/>
      <c r="BH340" s="503"/>
      <c r="BI340" s="503"/>
      <c r="BJ340" s="524"/>
      <c r="BK340" s="583"/>
      <c r="BL340" s="503"/>
      <c r="BM340" s="503"/>
      <c r="BN340" s="503"/>
      <c r="BO340" s="503"/>
      <c r="BP340" s="503"/>
      <c r="BQ340" s="503"/>
      <c r="BR340" s="524"/>
      <c r="BS340" s="30"/>
    </row>
    <row r="341" spans="1:71" ht="13.5" customHeight="1" x14ac:dyDescent="0.25">
      <c r="A341" s="38"/>
      <c r="B341" s="575"/>
      <c r="C341" s="503"/>
      <c r="D341" s="503"/>
      <c r="E341" s="524"/>
      <c r="F341" s="572"/>
      <c r="G341" s="503"/>
      <c r="H341" s="573"/>
      <c r="I341" s="503"/>
      <c r="J341" s="524"/>
      <c r="K341" s="572"/>
      <c r="L341" s="503"/>
      <c r="M341" s="503"/>
      <c r="N341" s="524"/>
      <c r="O341" s="572"/>
      <c r="P341" s="503"/>
      <c r="Q341" s="524"/>
      <c r="R341" s="572"/>
      <c r="S341" s="503"/>
      <c r="T341" s="524"/>
      <c r="U341" s="572"/>
      <c r="V341" s="503"/>
      <c r="W341" s="503"/>
      <c r="X341" s="503"/>
      <c r="Y341" s="573"/>
      <c r="Z341" s="503"/>
      <c r="AA341" s="503"/>
      <c r="AB341" s="573"/>
      <c r="AC341" s="503"/>
      <c r="AD341" s="503"/>
      <c r="AE341" s="574"/>
      <c r="AF341" s="503"/>
      <c r="AG341" s="503"/>
      <c r="AH341" s="524"/>
      <c r="AI341" s="30"/>
      <c r="AJ341" s="30"/>
      <c r="AK341" s="171" t="s">
        <v>232</v>
      </c>
      <c r="AL341" s="172"/>
      <c r="AM341" s="172"/>
      <c r="AN341" s="172"/>
      <c r="AO341" s="172"/>
      <c r="AP341" s="172"/>
      <c r="AQ341" s="172"/>
      <c r="AR341" s="172"/>
      <c r="AS341" s="172"/>
      <c r="AT341" s="173"/>
      <c r="AU341" s="584"/>
      <c r="AV341" s="503"/>
      <c r="AW341" s="503"/>
      <c r="AX341" s="503"/>
      <c r="AY341" s="503"/>
      <c r="AZ341" s="503"/>
      <c r="BA341" s="503"/>
      <c r="BB341" s="524"/>
      <c r="BC341" s="585"/>
      <c r="BD341" s="503"/>
      <c r="BE341" s="503"/>
      <c r="BF341" s="503"/>
      <c r="BG341" s="503"/>
      <c r="BH341" s="503"/>
      <c r="BI341" s="503"/>
      <c r="BJ341" s="524"/>
      <c r="BK341" s="585"/>
      <c r="BL341" s="503"/>
      <c r="BM341" s="503"/>
      <c r="BN341" s="503"/>
      <c r="BO341" s="503"/>
      <c r="BP341" s="503"/>
      <c r="BQ341" s="503"/>
      <c r="BR341" s="524"/>
      <c r="BS341" s="30"/>
    </row>
    <row r="342" spans="1:71" ht="13.5" customHeight="1" x14ac:dyDescent="0.25">
      <c r="A342" s="38"/>
      <c r="B342" s="571"/>
      <c r="C342" s="503"/>
      <c r="D342" s="503"/>
      <c r="E342" s="524"/>
      <c r="F342" s="568"/>
      <c r="G342" s="503"/>
      <c r="H342" s="569"/>
      <c r="I342" s="503"/>
      <c r="J342" s="524"/>
      <c r="K342" s="568"/>
      <c r="L342" s="503"/>
      <c r="M342" s="503"/>
      <c r="N342" s="524"/>
      <c r="O342" s="568"/>
      <c r="P342" s="503"/>
      <c r="Q342" s="524"/>
      <c r="R342" s="568"/>
      <c r="S342" s="503"/>
      <c r="T342" s="524"/>
      <c r="U342" s="568"/>
      <c r="V342" s="503"/>
      <c r="W342" s="503"/>
      <c r="X342" s="503"/>
      <c r="Y342" s="569"/>
      <c r="Z342" s="503"/>
      <c r="AA342" s="503"/>
      <c r="AB342" s="569"/>
      <c r="AC342" s="503"/>
      <c r="AD342" s="503"/>
      <c r="AE342" s="570"/>
      <c r="AF342" s="503"/>
      <c r="AG342" s="503"/>
      <c r="AH342" s="524"/>
      <c r="AI342" s="30"/>
      <c r="AJ342" s="30"/>
      <c r="AK342" s="588" t="s">
        <v>289</v>
      </c>
      <c r="AL342" s="505"/>
      <c r="AM342" s="505"/>
      <c r="AN342" s="505"/>
      <c r="AO342" s="505"/>
      <c r="AP342" s="505"/>
      <c r="AQ342" s="505"/>
      <c r="AR342" s="505"/>
      <c r="AS342" s="505"/>
      <c r="AT342" s="532"/>
      <c r="AU342" s="589" t="str">
        <f>IF(SUM(AU339:BB341)=0,"",SUM(AU339:BB341))</f>
        <v/>
      </c>
      <c r="AV342" s="505"/>
      <c r="AW342" s="505"/>
      <c r="AX342" s="505"/>
      <c r="AY342" s="505"/>
      <c r="AZ342" s="505"/>
      <c r="BA342" s="505"/>
      <c r="BB342" s="532"/>
      <c r="BC342" s="589" t="str">
        <f>IF(SUM(BC339:BJ341)=0,"",SUM(BC339:BJ341))</f>
        <v/>
      </c>
      <c r="BD342" s="505"/>
      <c r="BE342" s="505"/>
      <c r="BF342" s="505"/>
      <c r="BG342" s="505"/>
      <c r="BH342" s="505"/>
      <c r="BI342" s="505"/>
      <c r="BJ342" s="532"/>
      <c r="BK342" s="589" t="str">
        <f>IF(SUM(BK339:BR341)=0,"",SUM(BK339:BR341))</f>
        <v/>
      </c>
      <c r="BL342" s="505"/>
      <c r="BM342" s="505"/>
      <c r="BN342" s="505"/>
      <c r="BO342" s="505"/>
      <c r="BP342" s="505"/>
      <c r="BQ342" s="505"/>
      <c r="BR342" s="532"/>
      <c r="BS342" s="30"/>
    </row>
    <row r="343" spans="1:71" ht="13.5" customHeight="1" x14ac:dyDescent="0.25">
      <c r="A343" s="38"/>
      <c r="B343" s="575"/>
      <c r="C343" s="503"/>
      <c r="D343" s="503"/>
      <c r="E343" s="524"/>
      <c r="F343" s="572"/>
      <c r="G343" s="503"/>
      <c r="H343" s="573"/>
      <c r="I343" s="503"/>
      <c r="J343" s="524"/>
      <c r="K343" s="572"/>
      <c r="L343" s="503"/>
      <c r="M343" s="503"/>
      <c r="N343" s="524"/>
      <c r="O343" s="572"/>
      <c r="P343" s="503"/>
      <c r="Q343" s="524"/>
      <c r="R343" s="572"/>
      <c r="S343" s="503"/>
      <c r="T343" s="524"/>
      <c r="U343" s="572"/>
      <c r="V343" s="503"/>
      <c r="W343" s="503"/>
      <c r="X343" s="503"/>
      <c r="Y343" s="573"/>
      <c r="Z343" s="503"/>
      <c r="AA343" s="503"/>
      <c r="AB343" s="573"/>
      <c r="AC343" s="503"/>
      <c r="AD343" s="503"/>
      <c r="AE343" s="574"/>
      <c r="AF343" s="503"/>
      <c r="AG343" s="503"/>
      <c r="AH343" s="524"/>
      <c r="AI343" s="30"/>
      <c r="AJ343" s="30"/>
      <c r="AK343" s="531"/>
      <c r="AL343" s="505"/>
      <c r="AM343" s="505"/>
      <c r="AN343" s="505"/>
      <c r="AO343" s="505"/>
      <c r="AP343" s="505"/>
      <c r="AQ343" s="505"/>
      <c r="AR343" s="505"/>
      <c r="AS343" s="505"/>
      <c r="AT343" s="532"/>
      <c r="AU343" s="505"/>
      <c r="AV343" s="505"/>
      <c r="AW343" s="505"/>
      <c r="AX343" s="505"/>
      <c r="AY343" s="505"/>
      <c r="AZ343" s="505"/>
      <c r="BA343" s="505"/>
      <c r="BB343" s="532"/>
      <c r="BC343" s="505"/>
      <c r="BD343" s="505"/>
      <c r="BE343" s="505"/>
      <c r="BF343" s="505"/>
      <c r="BG343" s="505"/>
      <c r="BH343" s="505"/>
      <c r="BI343" s="505"/>
      <c r="BJ343" s="532"/>
      <c r="BK343" s="505"/>
      <c r="BL343" s="505"/>
      <c r="BM343" s="505"/>
      <c r="BN343" s="505"/>
      <c r="BO343" s="505"/>
      <c r="BP343" s="505"/>
      <c r="BQ343" s="505"/>
      <c r="BR343" s="532"/>
      <c r="BS343" s="30"/>
    </row>
    <row r="344" spans="1:71" ht="13.5" customHeight="1" x14ac:dyDescent="0.25">
      <c r="A344" s="38"/>
      <c r="B344" s="571"/>
      <c r="C344" s="503"/>
      <c r="D344" s="503"/>
      <c r="E344" s="524"/>
      <c r="F344" s="568"/>
      <c r="G344" s="503"/>
      <c r="H344" s="569"/>
      <c r="I344" s="503"/>
      <c r="J344" s="524"/>
      <c r="K344" s="568"/>
      <c r="L344" s="503"/>
      <c r="M344" s="503"/>
      <c r="N344" s="524"/>
      <c r="O344" s="568"/>
      <c r="P344" s="503"/>
      <c r="Q344" s="524"/>
      <c r="R344" s="568"/>
      <c r="S344" s="503"/>
      <c r="T344" s="524"/>
      <c r="U344" s="568"/>
      <c r="V344" s="503"/>
      <c r="W344" s="503"/>
      <c r="X344" s="503"/>
      <c r="Y344" s="569"/>
      <c r="Z344" s="503"/>
      <c r="AA344" s="503"/>
      <c r="AB344" s="569"/>
      <c r="AC344" s="503"/>
      <c r="AD344" s="503"/>
      <c r="AE344" s="570"/>
      <c r="AF344" s="503"/>
      <c r="AG344" s="503"/>
      <c r="AH344" s="524"/>
      <c r="AI344" s="30"/>
      <c r="AJ344" s="30"/>
      <c r="AK344" s="533"/>
      <c r="AL344" s="503"/>
      <c r="AM344" s="503"/>
      <c r="AN344" s="503"/>
      <c r="AO344" s="503"/>
      <c r="AP344" s="503"/>
      <c r="AQ344" s="503"/>
      <c r="AR344" s="503"/>
      <c r="AS344" s="503"/>
      <c r="AT344" s="524"/>
      <c r="AU344" s="503"/>
      <c r="AV344" s="503"/>
      <c r="AW344" s="503"/>
      <c r="AX344" s="503"/>
      <c r="AY344" s="503"/>
      <c r="AZ344" s="503"/>
      <c r="BA344" s="503"/>
      <c r="BB344" s="524"/>
      <c r="BC344" s="503"/>
      <c r="BD344" s="503"/>
      <c r="BE344" s="503"/>
      <c r="BF344" s="503"/>
      <c r="BG344" s="503"/>
      <c r="BH344" s="503"/>
      <c r="BI344" s="503"/>
      <c r="BJ344" s="524"/>
      <c r="BK344" s="503"/>
      <c r="BL344" s="503"/>
      <c r="BM344" s="503"/>
      <c r="BN344" s="503"/>
      <c r="BO344" s="503"/>
      <c r="BP344" s="503"/>
      <c r="BQ344" s="503"/>
      <c r="BR344" s="524"/>
      <c r="BS344" s="30"/>
    </row>
    <row r="345" spans="1:71" ht="13.5" customHeight="1" x14ac:dyDescent="0.25">
      <c r="A345" s="38"/>
      <c r="B345" s="575"/>
      <c r="C345" s="503"/>
      <c r="D345" s="503"/>
      <c r="E345" s="524"/>
      <c r="F345" s="572"/>
      <c r="G345" s="503"/>
      <c r="H345" s="573"/>
      <c r="I345" s="503"/>
      <c r="J345" s="524"/>
      <c r="K345" s="572"/>
      <c r="L345" s="503"/>
      <c r="M345" s="503"/>
      <c r="N345" s="524"/>
      <c r="O345" s="572"/>
      <c r="P345" s="503"/>
      <c r="Q345" s="524"/>
      <c r="R345" s="572"/>
      <c r="S345" s="503"/>
      <c r="T345" s="524"/>
      <c r="U345" s="572"/>
      <c r="V345" s="503"/>
      <c r="W345" s="503"/>
      <c r="X345" s="503"/>
      <c r="Y345" s="573"/>
      <c r="Z345" s="503"/>
      <c r="AA345" s="503"/>
      <c r="AB345" s="573"/>
      <c r="AC345" s="503"/>
      <c r="AD345" s="503"/>
      <c r="AE345" s="574"/>
      <c r="AF345" s="503"/>
      <c r="AG345" s="503"/>
      <c r="AH345" s="524"/>
      <c r="AI345" s="30"/>
      <c r="AJ345" s="30"/>
      <c r="AK345" s="593" t="s">
        <v>234</v>
      </c>
      <c r="AL345" s="591"/>
      <c r="AM345" s="591"/>
      <c r="AN345" s="591"/>
      <c r="AO345" s="591"/>
      <c r="AP345" s="591"/>
      <c r="AQ345" s="591"/>
      <c r="AR345" s="591"/>
      <c r="AS345" s="591"/>
      <c r="AT345" s="592"/>
      <c r="AU345" s="590" t="str">
        <f>IF(SUM(AU324,AU330,AU336,AU342)=0,"",SUM(AU324,AU330,AU336,AU342))</f>
        <v/>
      </c>
      <c r="AV345" s="591"/>
      <c r="AW345" s="591"/>
      <c r="AX345" s="591"/>
      <c r="AY345" s="591"/>
      <c r="AZ345" s="591"/>
      <c r="BA345" s="591"/>
      <c r="BB345" s="592"/>
      <c r="BC345" s="590" t="str">
        <f>IF(SUM(BC324,BC330,BC336,BC342)=0,"",SUM(BC324,BC330,BC336,BC342))</f>
        <v/>
      </c>
      <c r="BD345" s="591"/>
      <c r="BE345" s="591"/>
      <c r="BF345" s="591"/>
      <c r="BG345" s="591"/>
      <c r="BH345" s="591"/>
      <c r="BI345" s="591"/>
      <c r="BJ345" s="592"/>
      <c r="BK345" s="590" t="str">
        <f>IF(SUM(BK324,BK330,BK336,BK342)=0,"",SUM(BK324,BK330,BK336,BK342))</f>
        <v/>
      </c>
      <c r="BL345" s="591"/>
      <c r="BM345" s="591"/>
      <c r="BN345" s="591"/>
      <c r="BO345" s="591"/>
      <c r="BP345" s="591"/>
      <c r="BQ345" s="591"/>
      <c r="BR345" s="592"/>
      <c r="BS345" s="30"/>
    </row>
    <row r="346" spans="1:71" ht="13.5" customHeight="1" x14ac:dyDescent="0.25">
      <c r="A346" s="38"/>
      <c r="B346" s="571"/>
      <c r="C346" s="503"/>
      <c r="D346" s="503"/>
      <c r="E346" s="524"/>
      <c r="F346" s="568"/>
      <c r="G346" s="503"/>
      <c r="H346" s="569"/>
      <c r="I346" s="503"/>
      <c r="J346" s="524"/>
      <c r="K346" s="568"/>
      <c r="L346" s="503"/>
      <c r="M346" s="503"/>
      <c r="N346" s="524"/>
      <c r="O346" s="568"/>
      <c r="P346" s="503"/>
      <c r="Q346" s="524"/>
      <c r="R346" s="568"/>
      <c r="S346" s="503"/>
      <c r="T346" s="524"/>
      <c r="U346" s="568"/>
      <c r="V346" s="503"/>
      <c r="W346" s="503"/>
      <c r="X346" s="503"/>
      <c r="Y346" s="569"/>
      <c r="Z346" s="503"/>
      <c r="AA346" s="503"/>
      <c r="AB346" s="569"/>
      <c r="AC346" s="503"/>
      <c r="AD346" s="503"/>
      <c r="AE346" s="570"/>
      <c r="AF346" s="503"/>
      <c r="AG346" s="503"/>
      <c r="AH346" s="524"/>
      <c r="AI346" s="30"/>
      <c r="AJ346" s="30"/>
      <c r="AK346" s="531"/>
      <c r="AL346" s="505"/>
      <c r="AM346" s="505"/>
      <c r="AN346" s="505"/>
      <c r="AO346" s="505"/>
      <c r="AP346" s="505"/>
      <c r="AQ346" s="505"/>
      <c r="AR346" s="505"/>
      <c r="AS346" s="505"/>
      <c r="AT346" s="532"/>
      <c r="AU346" s="505"/>
      <c r="AV346" s="505"/>
      <c r="AW346" s="505"/>
      <c r="AX346" s="505"/>
      <c r="AY346" s="505"/>
      <c r="AZ346" s="505"/>
      <c r="BA346" s="505"/>
      <c r="BB346" s="532"/>
      <c r="BC346" s="505"/>
      <c r="BD346" s="505"/>
      <c r="BE346" s="505"/>
      <c r="BF346" s="505"/>
      <c r="BG346" s="505"/>
      <c r="BH346" s="505"/>
      <c r="BI346" s="505"/>
      <c r="BJ346" s="532"/>
      <c r="BK346" s="505"/>
      <c r="BL346" s="505"/>
      <c r="BM346" s="505"/>
      <c r="BN346" s="505"/>
      <c r="BO346" s="505"/>
      <c r="BP346" s="505"/>
      <c r="BQ346" s="505"/>
      <c r="BR346" s="532"/>
      <c r="BS346" s="30"/>
    </row>
    <row r="347" spans="1:71" ht="13.5" customHeight="1" x14ac:dyDescent="0.25">
      <c r="A347" s="38"/>
      <c r="B347" s="577"/>
      <c r="C347" s="535"/>
      <c r="D347" s="535"/>
      <c r="E347" s="536"/>
      <c r="F347" s="572"/>
      <c r="G347" s="503"/>
      <c r="H347" s="573"/>
      <c r="I347" s="503"/>
      <c r="J347" s="524"/>
      <c r="K347" s="572"/>
      <c r="L347" s="503"/>
      <c r="M347" s="503"/>
      <c r="N347" s="524"/>
      <c r="O347" s="572"/>
      <c r="P347" s="503"/>
      <c r="Q347" s="524"/>
      <c r="R347" s="572"/>
      <c r="S347" s="503"/>
      <c r="T347" s="524"/>
      <c r="U347" s="572"/>
      <c r="V347" s="503"/>
      <c r="W347" s="503"/>
      <c r="X347" s="503"/>
      <c r="Y347" s="573"/>
      <c r="Z347" s="503"/>
      <c r="AA347" s="503"/>
      <c r="AB347" s="573"/>
      <c r="AC347" s="503"/>
      <c r="AD347" s="503"/>
      <c r="AE347" s="574"/>
      <c r="AF347" s="503"/>
      <c r="AG347" s="503"/>
      <c r="AH347" s="524"/>
      <c r="AI347" s="30"/>
      <c r="AJ347" s="30"/>
      <c r="AK347" s="531"/>
      <c r="AL347" s="505"/>
      <c r="AM347" s="505"/>
      <c r="AN347" s="505"/>
      <c r="AO347" s="505"/>
      <c r="AP347" s="505"/>
      <c r="AQ347" s="505"/>
      <c r="AR347" s="505"/>
      <c r="AS347" s="505"/>
      <c r="AT347" s="532"/>
      <c r="AU347" s="505"/>
      <c r="AV347" s="505"/>
      <c r="AW347" s="505"/>
      <c r="AX347" s="505"/>
      <c r="AY347" s="505"/>
      <c r="AZ347" s="505"/>
      <c r="BA347" s="505"/>
      <c r="BB347" s="532"/>
      <c r="BC347" s="505"/>
      <c r="BD347" s="505"/>
      <c r="BE347" s="505"/>
      <c r="BF347" s="505"/>
      <c r="BG347" s="505"/>
      <c r="BH347" s="505"/>
      <c r="BI347" s="505"/>
      <c r="BJ347" s="532"/>
      <c r="BK347" s="505"/>
      <c r="BL347" s="505"/>
      <c r="BM347" s="505"/>
      <c r="BN347" s="505"/>
      <c r="BO347" s="505"/>
      <c r="BP347" s="505"/>
      <c r="BQ347" s="505"/>
      <c r="BR347" s="532"/>
      <c r="BS347" s="30"/>
    </row>
    <row r="348" spans="1:71" ht="13.5" customHeight="1" x14ac:dyDescent="0.25">
      <c r="A348" s="38"/>
      <c r="B348" s="576" t="s">
        <v>214</v>
      </c>
      <c r="C348" s="503"/>
      <c r="D348" s="503"/>
      <c r="E348" s="524"/>
      <c r="F348" s="522" t="str">
        <f>IF(SUM(F323:G347)=0,"",SUM(F323:G347))</f>
        <v/>
      </c>
      <c r="G348" s="521"/>
      <c r="H348" s="520" t="str">
        <f>IF(SUM(H323:J347)=0,"",SUM(H323:J347))</f>
        <v/>
      </c>
      <c r="I348" s="519"/>
      <c r="J348" s="521"/>
      <c r="K348" s="520" t="str">
        <f>IF(SUM(K323:N347)=0,"",SUM(K323:N347))</f>
        <v/>
      </c>
      <c r="L348" s="519"/>
      <c r="M348" s="519"/>
      <c r="N348" s="521"/>
      <c r="O348" s="520" t="str">
        <f>IF(SUM(O323:Q347)=0,"",SUM(O323:Q347))</f>
        <v/>
      </c>
      <c r="P348" s="519"/>
      <c r="Q348" s="521"/>
      <c r="R348" s="520" t="str">
        <f>IF(SUM(R323:T347)=0,"",SUM(R323:T347))</f>
        <v/>
      </c>
      <c r="S348" s="519"/>
      <c r="T348" s="521"/>
      <c r="U348" s="520" t="str">
        <f>IF(SUM(U323:X347)=0,"",SUM(U323:X347))</f>
        <v/>
      </c>
      <c r="V348" s="519"/>
      <c r="W348" s="519"/>
      <c r="X348" s="519"/>
      <c r="Y348" s="520" t="str">
        <f>IF(SUM(Y323:AA347)=0,"",SUM(Y323:AA347))</f>
        <v/>
      </c>
      <c r="Z348" s="519"/>
      <c r="AA348" s="519"/>
      <c r="AB348" s="520" t="str">
        <f>IF(SUM(AB323:AD347)=0,"",SUM(AB323:AD347))</f>
        <v/>
      </c>
      <c r="AC348" s="519"/>
      <c r="AD348" s="519"/>
      <c r="AE348" s="520"/>
      <c r="AF348" s="519"/>
      <c r="AG348" s="519"/>
      <c r="AH348" s="521"/>
      <c r="AI348" s="30"/>
      <c r="AJ348" s="30"/>
      <c r="AK348" s="533"/>
      <c r="AL348" s="503"/>
      <c r="AM348" s="503"/>
      <c r="AN348" s="503"/>
      <c r="AO348" s="503"/>
      <c r="AP348" s="503"/>
      <c r="AQ348" s="503"/>
      <c r="AR348" s="503"/>
      <c r="AS348" s="503"/>
      <c r="AT348" s="524"/>
      <c r="AU348" s="503"/>
      <c r="AV348" s="503"/>
      <c r="AW348" s="503"/>
      <c r="AX348" s="503"/>
      <c r="AY348" s="503"/>
      <c r="AZ348" s="503"/>
      <c r="BA348" s="503"/>
      <c r="BB348" s="524"/>
      <c r="BC348" s="503"/>
      <c r="BD348" s="503"/>
      <c r="BE348" s="503"/>
      <c r="BF348" s="503"/>
      <c r="BG348" s="503"/>
      <c r="BH348" s="503"/>
      <c r="BI348" s="503"/>
      <c r="BJ348" s="524"/>
      <c r="BK348" s="503"/>
      <c r="BL348" s="503"/>
      <c r="BM348" s="503"/>
      <c r="BN348" s="503"/>
      <c r="BO348" s="503"/>
      <c r="BP348" s="503"/>
      <c r="BQ348" s="503"/>
      <c r="BR348" s="524"/>
      <c r="BS348" s="30"/>
    </row>
    <row r="349" spans="1:71" ht="13.5" customHeight="1" x14ac:dyDescent="0.25">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c r="AA349" s="30"/>
      <c r="AB349" s="30"/>
      <c r="AC349" s="30"/>
      <c r="AD349" s="30"/>
      <c r="AE349" s="30"/>
      <c r="AF349" s="30"/>
      <c r="AG349" s="30"/>
      <c r="AH349" s="30"/>
      <c r="AI349" s="30"/>
      <c r="AJ349" s="30"/>
      <c r="AK349" s="30"/>
      <c r="AL349" s="30"/>
      <c r="AM349" s="30"/>
      <c r="AN349" s="30"/>
      <c r="AO349" s="30"/>
      <c r="AP349" s="30"/>
      <c r="AQ349" s="30"/>
      <c r="AR349" s="30"/>
      <c r="AS349" s="30"/>
      <c r="AT349" s="30"/>
      <c r="AU349" s="30"/>
      <c r="AV349" s="30"/>
      <c r="AW349" s="30"/>
      <c r="AX349" s="30"/>
      <c r="AY349" s="30"/>
      <c r="AZ349" s="30"/>
      <c r="BA349" s="30"/>
      <c r="BB349" s="30"/>
      <c r="BC349" s="30"/>
      <c r="BD349" s="30"/>
      <c r="BE349" s="30"/>
      <c r="BF349" s="30"/>
      <c r="BG349" s="30"/>
      <c r="BH349" s="30"/>
      <c r="BI349" s="30"/>
      <c r="BJ349" s="30"/>
      <c r="BK349" s="30"/>
      <c r="BL349" s="30"/>
      <c r="BM349" s="30"/>
      <c r="BN349" s="30"/>
      <c r="BO349" s="30"/>
      <c r="BP349" s="30"/>
      <c r="BQ349" s="30"/>
      <c r="BR349" s="30"/>
      <c r="BS349" s="30"/>
    </row>
    <row r="350" spans="1:71" ht="13.5" customHeight="1" x14ac:dyDescent="0.25">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c r="AA350" s="30"/>
      <c r="AB350" s="30"/>
      <c r="AC350" s="30"/>
      <c r="AD350" s="30"/>
      <c r="AE350" s="30"/>
      <c r="AF350" s="30"/>
      <c r="AG350" s="30"/>
      <c r="AH350" s="30"/>
      <c r="AI350" s="30"/>
      <c r="AJ350" s="30"/>
      <c r="AK350" s="30"/>
      <c r="AL350" s="30"/>
      <c r="AM350" s="30"/>
      <c r="AN350" s="30"/>
      <c r="AO350" s="30"/>
      <c r="AP350" s="30"/>
      <c r="AQ350" s="30"/>
      <c r="AR350" s="30"/>
      <c r="AS350" s="30"/>
      <c r="AT350" s="30"/>
      <c r="AU350" s="30"/>
      <c r="AV350" s="30"/>
      <c r="AW350" s="30"/>
      <c r="AX350" s="30"/>
      <c r="AY350" s="30"/>
      <c r="AZ350" s="30"/>
      <c r="BA350" s="30"/>
      <c r="BB350" s="30"/>
      <c r="BC350" s="30"/>
      <c r="BD350" s="30"/>
      <c r="BE350" s="30"/>
      <c r="BF350" s="30"/>
      <c r="BG350" s="30"/>
      <c r="BH350" s="30"/>
      <c r="BI350" s="30"/>
      <c r="BJ350" s="30"/>
      <c r="BK350" s="30"/>
      <c r="BL350" s="30"/>
      <c r="BM350" s="30"/>
      <c r="BN350" s="30"/>
      <c r="BO350" s="30"/>
      <c r="BP350" s="30"/>
      <c r="BQ350" s="30"/>
      <c r="BR350" s="30"/>
      <c r="BS350" s="30"/>
    </row>
    <row r="351" spans="1:71" ht="13.5" customHeight="1" x14ac:dyDescent="0.25">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c r="AA351" s="30"/>
      <c r="AB351" s="30"/>
      <c r="AC351" s="30"/>
      <c r="AD351" s="30"/>
      <c r="AE351" s="30"/>
      <c r="AF351" s="30"/>
      <c r="AG351" s="30"/>
      <c r="AH351" s="30"/>
      <c r="AI351" s="30"/>
      <c r="AJ351" s="30"/>
      <c r="AK351" s="30"/>
      <c r="AL351" s="30"/>
      <c r="AM351" s="30"/>
      <c r="AN351" s="30"/>
      <c r="AO351" s="30"/>
      <c r="AP351" s="30"/>
      <c r="AQ351" s="30"/>
      <c r="AR351" s="30"/>
      <c r="AS351" s="30"/>
      <c r="AT351" s="30"/>
      <c r="AU351" s="30"/>
      <c r="AV351" s="30"/>
      <c r="AW351" s="30"/>
      <c r="AX351" s="30"/>
      <c r="AY351" s="30"/>
      <c r="AZ351" s="30"/>
      <c r="BA351" s="30"/>
      <c r="BB351" s="30"/>
      <c r="BC351" s="30"/>
      <c r="BD351" s="30"/>
      <c r="BE351" s="30"/>
      <c r="BF351" s="30"/>
      <c r="BG351" s="30"/>
      <c r="BH351" s="30"/>
      <c r="BI351" s="30"/>
      <c r="BJ351" s="30"/>
      <c r="BK351" s="30"/>
      <c r="BL351" s="30"/>
      <c r="BM351" s="30"/>
      <c r="BN351" s="30"/>
      <c r="BO351" s="30"/>
      <c r="BP351" s="30"/>
      <c r="BQ351" s="30"/>
      <c r="BR351" s="30"/>
      <c r="BS351" s="30"/>
    </row>
    <row r="352" spans="1:71" ht="13.5" customHeight="1" x14ac:dyDescent="0.25">
      <c r="A352" s="30"/>
      <c r="B352" s="49" t="s">
        <v>290</v>
      </c>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c r="AA352" s="44"/>
      <c r="AB352" s="44"/>
      <c r="AC352" s="44"/>
      <c r="AD352" s="44"/>
      <c r="AE352" s="44"/>
      <c r="AF352" s="44"/>
      <c r="AG352" s="44"/>
      <c r="AH352" s="44"/>
      <c r="AI352" s="136"/>
      <c r="AJ352" s="136"/>
      <c r="AK352" s="49" t="s">
        <v>291</v>
      </c>
      <c r="AL352" s="44"/>
      <c r="AM352" s="44"/>
      <c r="AN352" s="44"/>
      <c r="AO352" s="44"/>
      <c r="AP352" s="44"/>
      <c r="AQ352" s="44"/>
      <c r="AR352" s="44"/>
      <c r="AS352" s="44"/>
      <c r="AT352" s="44"/>
      <c r="AU352" s="44"/>
      <c r="AV352" s="44"/>
      <c r="AW352" s="44"/>
      <c r="AX352" s="44"/>
      <c r="AY352" s="44"/>
      <c r="AZ352" s="44"/>
      <c r="BA352" s="44"/>
      <c r="BB352" s="44"/>
      <c r="BC352" s="44"/>
      <c r="BD352" s="44"/>
      <c r="BE352" s="44"/>
      <c r="BF352" s="44"/>
      <c r="BG352" s="44"/>
      <c r="BH352" s="44"/>
      <c r="BI352" s="44"/>
      <c r="BJ352" s="44"/>
      <c r="BK352" s="44"/>
      <c r="BL352" s="44"/>
      <c r="BM352" s="44"/>
      <c r="BN352" s="44"/>
      <c r="BO352" s="44"/>
      <c r="BP352" s="44"/>
      <c r="BQ352" s="44"/>
      <c r="BR352" s="44"/>
      <c r="BS352" s="30"/>
    </row>
    <row r="353" spans="1:71" ht="13.5" customHeight="1" x14ac:dyDescent="0.25">
      <c r="A353" s="30"/>
      <c r="B353" s="27"/>
      <c r="C353" s="179"/>
      <c r="D353" s="179"/>
      <c r="E353" s="179"/>
      <c r="F353" s="179"/>
      <c r="G353" s="179"/>
      <c r="H353" s="179"/>
      <c r="I353" s="179"/>
      <c r="J353" s="179"/>
      <c r="K353" s="179"/>
      <c r="L353" s="179"/>
      <c r="M353" s="179"/>
      <c r="N353" s="179"/>
      <c r="O353" s="179"/>
      <c r="P353" s="179"/>
      <c r="Q353" s="179"/>
      <c r="R353" s="179"/>
      <c r="S353" s="179"/>
      <c r="T353" s="179"/>
      <c r="U353" s="179"/>
      <c r="V353" s="179"/>
      <c r="W353" s="179"/>
      <c r="X353" s="179"/>
      <c r="Y353" s="27"/>
      <c r="Z353" s="27"/>
      <c r="AA353" s="27"/>
      <c r="AB353" s="27"/>
      <c r="AC353" s="27"/>
      <c r="AD353" s="27"/>
      <c r="AE353" s="27"/>
      <c r="AF353" s="136"/>
      <c r="AG353" s="30"/>
      <c r="AH353" s="30"/>
      <c r="AI353" s="30"/>
      <c r="AJ353" s="30"/>
      <c r="AK353" s="30"/>
      <c r="AL353" s="30"/>
      <c r="AM353" s="30"/>
      <c r="AN353" s="30"/>
      <c r="AO353" s="30"/>
      <c r="AP353" s="30"/>
      <c r="AQ353" s="30"/>
      <c r="AR353" s="30"/>
      <c r="AS353" s="30"/>
      <c r="AT353" s="30"/>
      <c r="AU353" s="30"/>
      <c r="AV353" s="30"/>
      <c r="AW353" s="30"/>
      <c r="AX353" s="30"/>
      <c r="AY353" s="30"/>
      <c r="AZ353" s="30"/>
      <c r="BA353" s="30"/>
      <c r="BB353" s="30"/>
      <c r="BC353" s="30"/>
      <c r="BD353" s="30"/>
      <c r="BE353" s="30"/>
      <c r="BF353" s="30"/>
      <c r="BG353" s="30"/>
      <c r="BH353" s="30"/>
      <c r="BI353" s="30"/>
      <c r="BJ353" s="30"/>
      <c r="BK353" s="30"/>
      <c r="BL353" s="30"/>
      <c r="BM353" s="30"/>
      <c r="BN353" s="30"/>
      <c r="BO353" s="30"/>
      <c r="BP353" s="30"/>
      <c r="BQ353" s="30"/>
      <c r="BR353" s="30"/>
      <c r="BS353" s="30"/>
    </row>
    <row r="354" spans="1:71" ht="13.5" customHeight="1" x14ac:dyDescent="0.25">
      <c r="A354" s="30"/>
      <c r="B354" s="27" t="s">
        <v>292</v>
      </c>
      <c r="C354" s="27"/>
      <c r="D354" s="27"/>
      <c r="E354" s="27"/>
      <c r="F354" s="27"/>
      <c r="G354" s="27"/>
      <c r="H354" s="27"/>
      <c r="I354" s="27"/>
      <c r="J354" s="27"/>
      <c r="K354" s="27"/>
      <c r="L354" s="27"/>
      <c r="M354" s="27"/>
      <c r="N354" s="27"/>
      <c r="O354" s="27"/>
      <c r="P354" s="27"/>
      <c r="Q354" s="27"/>
      <c r="R354" s="27"/>
      <c r="S354" s="27"/>
      <c r="T354" s="27"/>
      <c r="U354" s="27"/>
      <c r="V354" s="27"/>
      <c r="W354" s="27"/>
      <c r="X354" s="27"/>
      <c r="Y354" s="27"/>
      <c r="Z354" s="27"/>
      <c r="AA354" s="27"/>
      <c r="AB354" s="27"/>
      <c r="AC354" s="27"/>
      <c r="AD354" s="27"/>
      <c r="AE354" s="27"/>
      <c r="AF354" s="136"/>
      <c r="AG354" s="30"/>
      <c r="AH354" s="30"/>
      <c r="AI354" s="30"/>
      <c r="AJ354" s="30"/>
      <c r="AK354" s="180"/>
      <c r="AL354" s="181"/>
      <c r="AM354" s="180"/>
      <c r="AN354" s="182"/>
      <c r="AO354" s="182"/>
      <c r="AP354" s="180"/>
      <c r="AQ354" s="182"/>
      <c r="AR354" s="180"/>
      <c r="AS354" s="182"/>
      <c r="AT354" s="180"/>
      <c r="AU354" s="182"/>
      <c r="AV354" s="180"/>
      <c r="AW354" s="182"/>
      <c r="AX354" s="180"/>
      <c r="AY354" s="182"/>
      <c r="AZ354" s="180"/>
      <c r="BA354" s="182"/>
      <c r="BB354" s="181"/>
      <c r="BC354" s="180"/>
      <c r="BD354" s="182"/>
      <c r="BE354" s="180"/>
      <c r="BF354" s="181"/>
      <c r="BG354" s="182" t="s">
        <v>293</v>
      </c>
      <c r="BH354" s="181"/>
      <c r="BI354" s="180"/>
      <c r="BJ354" s="181"/>
      <c r="BK354" s="182" t="s">
        <v>294</v>
      </c>
      <c r="BL354" s="181"/>
      <c r="BM354" s="180"/>
      <c r="BN354" s="182"/>
      <c r="BO354" s="181"/>
      <c r="BP354" s="182"/>
      <c r="BQ354" s="181"/>
      <c r="BR354" s="30"/>
      <c r="BS354" s="30"/>
    </row>
    <row r="355" spans="1:71" ht="13.5" customHeight="1" x14ac:dyDescent="0.25">
      <c r="A355" s="30"/>
      <c r="B355" s="27" t="s">
        <v>295</v>
      </c>
      <c r="C355" s="27"/>
      <c r="D355" s="27"/>
      <c r="E355" s="27"/>
      <c r="F355" s="27"/>
      <c r="G355" s="27"/>
      <c r="H355" s="27"/>
      <c r="I355" s="27"/>
      <c r="J355" s="27"/>
      <c r="K355" s="27"/>
      <c r="L355" s="27"/>
      <c r="M355" s="27"/>
      <c r="N355" s="27"/>
      <c r="O355" s="27"/>
      <c r="P355" s="27"/>
      <c r="Q355" s="27"/>
      <c r="R355" s="27"/>
      <c r="S355" s="27"/>
      <c r="T355" s="27"/>
      <c r="U355" s="27"/>
      <c r="V355" s="27"/>
      <c r="W355" s="27"/>
      <c r="X355" s="27"/>
      <c r="Y355" s="27"/>
      <c r="Z355" s="27"/>
      <c r="AA355" s="27"/>
      <c r="AB355" s="27"/>
      <c r="AC355" s="27"/>
      <c r="AD355" s="27"/>
      <c r="AE355" s="27"/>
      <c r="AF355" s="136"/>
      <c r="AG355" s="30"/>
      <c r="AH355" s="30"/>
      <c r="AI355" s="30"/>
      <c r="AJ355" s="30"/>
      <c r="AK355" s="156"/>
      <c r="AL355" s="183"/>
      <c r="AM355" s="156"/>
      <c r="AN355" s="184"/>
      <c r="AO355" s="184"/>
      <c r="AP355" s="156"/>
      <c r="AQ355" s="184"/>
      <c r="AR355" s="156" t="s">
        <v>296</v>
      </c>
      <c r="AS355" s="184"/>
      <c r="AT355" s="156"/>
      <c r="AU355" s="184"/>
      <c r="AV355" s="156" t="s">
        <v>297</v>
      </c>
      <c r="AW355" s="184"/>
      <c r="AX355" s="156"/>
      <c r="AY355" s="184"/>
      <c r="AZ355" s="156"/>
      <c r="BA355" s="184"/>
      <c r="BB355" s="183"/>
      <c r="BC355" s="156" t="s">
        <v>298</v>
      </c>
      <c r="BD355" s="184"/>
      <c r="BE355" s="156"/>
      <c r="BF355" s="183"/>
      <c r="BG355" s="184" t="s">
        <v>299</v>
      </c>
      <c r="BH355" s="183"/>
      <c r="BI355" s="156" t="s">
        <v>300</v>
      </c>
      <c r="BJ355" s="183"/>
      <c r="BK355" s="184" t="s">
        <v>299</v>
      </c>
      <c r="BL355" s="183"/>
      <c r="BM355" s="156" t="s">
        <v>301</v>
      </c>
      <c r="BN355" s="184"/>
      <c r="BO355" s="183"/>
      <c r="BP355" s="184" t="s">
        <v>302</v>
      </c>
      <c r="BQ355" s="183"/>
      <c r="BR355" s="30"/>
      <c r="BS355" s="30"/>
    </row>
    <row r="356" spans="1:71" ht="13.5" customHeight="1" x14ac:dyDescent="0.25">
      <c r="A356" s="30"/>
      <c r="B356" s="27" t="s">
        <v>303</v>
      </c>
      <c r="C356" s="136"/>
      <c r="D356" s="136"/>
      <c r="E356" s="136"/>
      <c r="F356" s="136"/>
      <c r="G356" s="136"/>
      <c r="H356" s="136"/>
      <c r="I356" s="136"/>
      <c r="J356" s="136"/>
      <c r="K356" s="136"/>
      <c r="L356" s="136"/>
      <c r="M356" s="136"/>
      <c r="N356" s="136"/>
      <c r="O356" s="136"/>
      <c r="P356" s="136"/>
      <c r="Q356" s="136"/>
      <c r="R356" s="136"/>
      <c r="S356" s="136"/>
      <c r="T356" s="136"/>
      <c r="U356" s="136"/>
      <c r="V356" s="136"/>
      <c r="W356" s="136"/>
      <c r="X356" s="136"/>
      <c r="Y356" s="136"/>
      <c r="Z356" s="136"/>
      <c r="AA356" s="136"/>
      <c r="AB356" s="136"/>
      <c r="AC356" s="136"/>
      <c r="AD356" s="136"/>
      <c r="AE356" s="136"/>
      <c r="AF356" s="136"/>
      <c r="AG356" s="30"/>
      <c r="AH356" s="30"/>
      <c r="AI356" s="30"/>
      <c r="AJ356" s="30"/>
      <c r="AK356" s="156" t="s">
        <v>211</v>
      </c>
      <c r="AL356" s="183"/>
      <c r="AM356" s="156"/>
      <c r="AN356" s="184"/>
      <c r="AO356" s="184"/>
      <c r="AP356" s="156" t="s">
        <v>51</v>
      </c>
      <c r="AQ356" s="184"/>
      <c r="AR356" s="156" t="s">
        <v>304</v>
      </c>
      <c r="AS356" s="184"/>
      <c r="AT356" s="156" t="s">
        <v>305</v>
      </c>
      <c r="AU356" s="184"/>
      <c r="AV356" s="156">
        <v>179</v>
      </c>
      <c r="AW356" s="184"/>
      <c r="AX356" s="156" t="s">
        <v>306</v>
      </c>
      <c r="AY356" s="184"/>
      <c r="AZ356" s="156"/>
      <c r="BA356" s="184"/>
      <c r="BB356" s="183"/>
      <c r="BC356" s="156" t="s">
        <v>307</v>
      </c>
      <c r="BD356" s="184"/>
      <c r="BE356" s="156" t="s">
        <v>308</v>
      </c>
      <c r="BF356" s="183"/>
      <c r="BG356" s="184" t="s">
        <v>309</v>
      </c>
      <c r="BH356" s="183"/>
      <c r="BI356" s="156" t="s">
        <v>310</v>
      </c>
      <c r="BJ356" s="183"/>
      <c r="BK356" s="184" t="s">
        <v>311</v>
      </c>
      <c r="BL356" s="183"/>
      <c r="BM356" s="156" t="s">
        <v>312</v>
      </c>
      <c r="BN356" s="184"/>
      <c r="BO356" s="183"/>
      <c r="BP356" s="184" t="s">
        <v>310</v>
      </c>
      <c r="BQ356" s="183"/>
      <c r="BR356" s="30"/>
      <c r="BS356" s="30"/>
    </row>
    <row r="357" spans="1:71" ht="13.5" customHeight="1" x14ac:dyDescent="0.25">
      <c r="A357" s="30"/>
      <c r="B357" s="27" t="s">
        <v>313</v>
      </c>
      <c r="C357" s="136"/>
      <c r="D357" s="136"/>
      <c r="E357" s="136"/>
      <c r="F357" s="136"/>
      <c r="G357" s="136"/>
      <c r="H357" s="136"/>
      <c r="I357" s="136"/>
      <c r="J357" s="136"/>
      <c r="K357" s="136"/>
      <c r="L357" s="136"/>
      <c r="M357" s="136"/>
      <c r="N357" s="136"/>
      <c r="O357" s="136"/>
      <c r="P357" s="136"/>
      <c r="Q357" s="136"/>
      <c r="R357" s="136"/>
      <c r="S357" s="136"/>
      <c r="T357" s="136"/>
      <c r="U357" s="136"/>
      <c r="V357" s="136"/>
      <c r="W357" s="136"/>
      <c r="X357" s="136"/>
      <c r="Y357" s="136"/>
      <c r="Z357" s="136"/>
      <c r="AA357" s="136"/>
      <c r="AB357" s="136"/>
      <c r="AC357" s="136"/>
      <c r="AD357" s="136"/>
      <c r="AE357" s="136"/>
      <c r="AF357" s="136"/>
      <c r="AG357" s="30"/>
      <c r="AH357" s="30"/>
      <c r="AI357" s="30"/>
      <c r="AJ357" s="30"/>
      <c r="AK357" s="185" t="s">
        <v>314</v>
      </c>
      <c r="AL357" s="155"/>
      <c r="AM357" s="185" t="s">
        <v>315</v>
      </c>
      <c r="AN357" s="154"/>
      <c r="AO357" s="154"/>
      <c r="AP357" s="185" t="s">
        <v>316</v>
      </c>
      <c r="AQ357" s="154"/>
      <c r="AR357" s="594" t="s">
        <v>317</v>
      </c>
      <c r="AS357" s="503"/>
      <c r="AT357" s="185" t="s">
        <v>318</v>
      </c>
      <c r="AU357" s="154"/>
      <c r="AV357" s="156" t="s">
        <v>319</v>
      </c>
      <c r="AW357" s="184"/>
      <c r="AX357" s="185" t="s">
        <v>320</v>
      </c>
      <c r="AY357" s="154"/>
      <c r="AZ357" s="185" t="s">
        <v>321</v>
      </c>
      <c r="BA357" s="154"/>
      <c r="BB357" s="155"/>
      <c r="BC357" s="185" t="s">
        <v>322</v>
      </c>
      <c r="BD357" s="154"/>
      <c r="BE357" s="185" t="s">
        <v>323</v>
      </c>
      <c r="BF357" s="155"/>
      <c r="BG357" s="154" t="s">
        <v>324</v>
      </c>
      <c r="BH357" s="155"/>
      <c r="BI357" s="185" t="s">
        <v>325</v>
      </c>
      <c r="BJ357" s="155"/>
      <c r="BK357" s="154" t="s">
        <v>324</v>
      </c>
      <c r="BL357" s="155"/>
      <c r="BM357" s="185" t="s">
        <v>326</v>
      </c>
      <c r="BN357" s="154"/>
      <c r="BO357" s="155"/>
      <c r="BP357" s="154" t="s">
        <v>327</v>
      </c>
      <c r="BQ357" s="155"/>
      <c r="BR357" s="30"/>
      <c r="BS357" s="30"/>
    </row>
    <row r="358" spans="1:71" ht="13.5" customHeight="1" x14ac:dyDescent="0.25">
      <c r="A358" s="30"/>
      <c r="B358" s="27" t="s">
        <v>328</v>
      </c>
      <c r="C358" s="27"/>
      <c r="D358" s="27"/>
      <c r="E358" s="27"/>
      <c r="F358" s="136"/>
      <c r="G358" s="136"/>
      <c r="H358" s="136"/>
      <c r="I358" s="136"/>
      <c r="J358" s="136"/>
      <c r="K358" s="136"/>
      <c r="L358" s="136"/>
      <c r="M358" s="136"/>
      <c r="N358" s="136"/>
      <c r="O358" s="136"/>
      <c r="P358" s="136"/>
      <c r="Q358" s="136"/>
      <c r="R358" s="136"/>
      <c r="S358" s="136"/>
      <c r="T358" s="136"/>
      <c r="U358" s="136"/>
      <c r="V358" s="136"/>
      <c r="W358" s="136"/>
      <c r="X358" s="136"/>
      <c r="Y358" s="136"/>
      <c r="Z358" s="136"/>
      <c r="AA358" s="136"/>
      <c r="AB358" s="136"/>
      <c r="AC358" s="136"/>
      <c r="AD358" s="136"/>
      <c r="AE358" s="136"/>
      <c r="AF358" s="136"/>
      <c r="AG358" s="30"/>
      <c r="AH358" s="30"/>
      <c r="AI358" s="30"/>
      <c r="AJ358" s="30"/>
      <c r="AK358" s="103"/>
      <c r="AL358" s="93">
        <v>1</v>
      </c>
      <c r="AM358" s="103"/>
      <c r="AN358" s="93"/>
      <c r="AO358" s="92">
        <v>2</v>
      </c>
      <c r="AP358" s="103"/>
      <c r="AQ358" s="93">
        <v>3</v>
      </c>
      <c r="AR358" s="103"/>
      <c r="AS358" s="93">
        <v>4</v>
      </c>
      <c r="AT358" s="90"/>
      <c r="AU358" s="86">
        <v>5</v>
      </c>
      <c r="AV358" s="103"/>
      <c r="AW358" s="93">
        <v>6</v>
      </c>
      <c r="AX358" s="103"/>
      <c r="AY358" s="93">
        <v>7</v>
      </c>
      <c r="AZ358" s="91"/>
      <c r="BA358" s="186"/>
      <c r="BB358" s="89">
        <v>8</v>
      </c>
      <c r="BC358" s="103"/>
      <c r="BD358" s="93">
        <v>9</v>
      </c>
      <c r="BE358" s="103"/>
      <c r="BF358" s="187" t="s">
        <v>329</v>
      </c>
      <c r="BG358" s="103"/>
      <c r="BH358" s="93">
        <v>11</v>
      </c>
      <c r="BI358" s="103"/>
      <c r="BJ358" s="93">
        <v>12</v>
      </c>
      <c r="BK358" s="103"/>
      <c r="BL358" s="187" t="s">
        <v>330</v>
      </c>
      <c r="BM358" s="91"/>
      <c r="BN358" s="186"/>
      <c r="BO358" s="89">
        <v>14</v>
      </c>
      <c r="BP358" s="103"/>
      <c r="BQ358" s="92">
        <v>15</v>
      </c>
      <c r="BR358" s="30"/>
      <c r="BS358" s="30"/>
    </row>
    <row r="359" spans="1:71" ht="13.5" customHeight="1" x14ac:dyDescent="0.25">
      <c r="A359" s="30"/>
      <c r="B359" s="27" t="s">
        <v>331</v>
      </c>
      <c r="C359" s="27"/>
      <c r="D359" s="27"/>
      <c r="E359" s="27"/>
      <c r="F359" s="136"/>
      <c r="G359" s="136"/>
      <c r="H359" s="136"/>
      <c r="I359" s="136"/>
      <c r="J359" s="136"/>
      <c r="K359" s="136"/>
      <c r="L359" s="136"/>
      <c r="M359" s="136"/>
      <c r="N359" s="136"/>
      <c r="O359" s="136"/>
      <c r="P359" s="136"/>
      <c r="Q359" s="136"/>
      <c r="R359" s="136"/>
      <c r="S359" s="136"/>
      <c r="T359" s="136"/>
      <c r="U359" s="136"/>
      <c r="V359" s="136"/>
      <c r="W359" s="136"/>
      <c r="X359" s="136"/>
      <c r="Y359" s="136"/>
      <c r="Z359" s="136"/>
      <c r="AA359" s="136"/>
      <c r="AB359" s="136"/>
      <c r="AC359" s="136"/>
      <c r="AD359" s="136"/>
      <c r="AE359" s="136"/>
      <c r="AF359" s="136"/>
      <c r="AG359" s="30"/>
      <c r="AH359" s="30"/>
      <c r="AI359" s="30"/>
      <c r="AJ359" s="30"/>
      <c r="AK359" s="574"/>
      <c r="AL359" s="524"/>
      <c r="AM359" s="575"/>
      <c r="AN359" s="503"/>
      <c r="AO359" s="524"/>
      <c r="AP359" s="575"/>
      <c r="AQ359" s="503"/>
      <c r="AR359" s="573"/>
      <c r="AS359" s="503"/>
      <c r="AT359" s="573"/>
      <c r="AU359" s="503"/>
      <c r="AV359" s="573"/>
      <c r="AW359" s="503"/>
      <c r="AX359" s="573"/>
      <c r="AY359" s="503"/>
      <c r="AZ359" s="575"/>
      <c r="BA359" s="503"/>
      <c r="BB359" s="524"/>
      <c r="BC359" s="575"/>
      <c r="BD359" s="503"/>
      <c r="BE359" s="575" t="str">
        <f t="shared" ref="BE359:BE384" si="5">IF(SUM(AR359-AT359-AV359)=0,"",SUM(AR359-AT359-AV359))</f>
        <v/>
      </c>
      <c r="BF359" s="503"/>
      <c r="BG359" s="575"/>
      <c r="BH359" s="503"/>
      <c r="BI359" s="575"/>
      <c r="BJ359" s="503"/>
      <c r="BK359" s="575" t="str">
        <f t="shared" ref="BK359:BK384" si="6">IF(SUM(BF359-BH359)=0,"",SUM(BF359-BH359))</f>
        <v/>
      </c>
      <c r="BL359" s="503"/>
      <c r="BM359" s="575"/>
      <c r="BN359" s="503"/>
      <c r="BO359" s="524"/>
      <c r="BP359" s="549"/>
      <c r="BQ359" s="526"/>
      <c r="BR359" s="30"/>
      <c r="BS359" s="30"/>
    </row>
    <row r="360" spans="1:71" ht="13.5" customHeight="1" x14ac:dyDescent="0.25">
      <c r="A360" s="30"/>
      <c r="B360" s="30" t="s">
        <v>332</v>
      </c>
      <c r="C360" s="27"/>
      <c r="D360" s="27"/>
      <c r="E360" s="27"/>
      <c r="F360" s="27"/>
      <c r="G360" s="27"/>
      <c r="H360" s="27"/>
      <c r="I360" s="27"/>
      <c r="J360" s="27"/>
      <c r="K360" s="27"/>
      <c r="L360" s="27"/>
      <c r="M360" s="27"/>
      <c r="N360" s="27"/>
      <c r="O360" s="27"/>
      <c r="P360" s="27"/>
      <c r="Q360" s="27"/>
      <c r="R360" s="27"/>
      <c r="S360" s="27"/>
      <c r="T360" s="27"/>
      <c r="U360" s="27"/>
      <c r="V360" s="27"/>
      <c r="W360" s="27"/>
      <c r="X360" s="27"/>
      <c r="Y360" s="27"/>
      <c r="Z360" s="27"/>
      <c r="AA360" s="27"/>
      <c r="AB360" s="27"/>
      <c r="AC360" s="27"/>
      <c r="AD360" s="27"/>
      <c r="AE360" s="27"/>
      <c r="AF360" s="136"/>
      <c r="AG360" s="30"/>
      <c r="AH360" s="30"/>
      <c r="AI360" s="30"/>
      <c r="AJ360" s="30"/>
      <c r="AK360" s="570"/>
      <c r="AL360" s="524"/>
      <c r="AM360" s="571"/>
      <c r="AN360" s="503"/>
      <c r="AO360" s="524"/>
      <c r="AP360" s="571"/>
      <c r="AQ360" s="503"/>
      <c r="AR360" s="569"/>
      <c r="AS360" s="503"/>
      <c r="AT360" s="569"/>
      <c r="AU360" s="503"/>
      <c r="AV360" s="569"/>
      <c r="AW360" s="503"/>
      <c r="AX360" s="569"/>
      <c r="AY360" s="503"/>
      <c r="AZ360" s="571"/>
      <c r="BA360" s="503"/>
      <c r="BB360" s="524"/>
      <c r="BC360" s="571"/>
      <c r="BD360" s="503"/>
      <c r="BE360" s="571" t="str">
        <f t="shared" si="5"/>
        <v/>
      </c>
      <c r="BF360" s="503"/>
      <c r="BG360" s="571"/>
      <c r="BH360" s="503"/>
      <c r="BI360" s="571"/>
      <c r="BJ360" s="503"/>
      <c r="BK360" s="571" t="str">
        <f t="shared" si="6"/>
        <v/>
      </c>
      <c r="BL360" s="503"/>
      <c r="BM360" s="571"/>
      <c r="BN360" s="503"/>
      <c r="BO360" s="524"/>
      <c r="BP360" s="569"/>
      <c r="BQ360" s="524"/>
      <c r="BR360" s="30"/>
      <c r="BS360" s="30"/>
    </row>
    <row r="361" spans="1:71" ht="13.5" customHeight="1" x14ac:dyDescent="0.25">
      <c r="A361" s="30"/>
      <c r="B361" s="30"/>
      <c r="C361" s="27"/>
      <c r="D361" s="27"/>
      <c r="E361" s="27"/>
      <c r="F361" s="27"/>
      <c r="G361" s="27"/>
      <c r="H361" s="27"/>
      <c r="I361" s="27"/>
      <c r="J361" s="27"/>
      <c r="K361" s="27"/>
      <c r="L361" s="27"/>
      <c r="M361" s="27"/>
      <c r="N361" s="27"/>
      <c r="O361" s="27"/>
      <c r="P361" s="27"/>
      <c r="Q361" s="27"/>
      <c r="R361" s="27"/>
      <c r="S361" s="27"/>
      <c r="T361" s="27"/>
      <c r="U361" s="27"/>
      <c r="V361" s="27"/>
      <c r="W361" s="27"/>
      <c r="X361" s="27"/>
      <c r="Y361" s="27"/>
      <c r="Z361" s="27"/>
      <c r="AA361" s="27"/>
      <c r="AB361" s="27"/>
      <c r="AC361" s="27"/>
      <c r="AD361" s="27"/>
      <c r="AE361" s="27"/>
      <c r="AF361" s="136"/>
      <c r="AG361" s="30"/>
      <c r="AH361" s="30"/>
      <c r="AI361" s="30"/>
      <c r="AJ361" s="30"/>
      <c r="AK361" s="574"/>
      <c r="AL361" s="524"/>
      <c r="AM361" s="575"/>
      <c r="AN361" s="503"/>
      <c r="AO361" s="524"/>
      <c r="AP361" s="575"/>
      <c r="AQ361" s="503"/>
      <c r="AR361" s="573"/>
      <c r="AS361" s="503"/>
      <c r="AT361" s="573"/>
      <c r="AU361" s="503"/>
      <c r="AV361" s="573"/>
      <c r="AW361" s="503"/>
      <c r="AX361" s="573"/>
      <c r="AY361" s="503"/>
      <c r="AZ361" s="575"/>
      <c r="BA361" s="503"/>
      <c r="BB361" s="524"/>
      <c r="BC361" s="575"/>
      <c r="BD361" s="503"/>
      <c r="BE361" s="575" t="str">
        <f t="shared" si="5"/>
        <v/>
      </c>
      <c r="BF361" s="503"/>
      <c r="BG361" s="575"/>
      <c r="BH361" s="503"/>
      <c r="BI361" s="575"/>
      <c r="BJ361" s="503"/>
      <c r="BK361" s="575" t="str">
        <f t="shared" si="6"/>
        <v/>
      </c>
      <c r="BL361" s="503"/>
      <c r="BM361" s="575"/>
      <c r="BN361" s="503"/>
      <c r="BO361" s="524"/>
      <c r="BP361" s="573"/>
      <c r="BQ361" s="524"/>
      <c r="BR361" s="30"/>
      <c r="BS361" s="30"/>
    </row>
    <row r="362" spans="1:71" ht="13.5" customHeight="1" x14ac:dyDescent="0.25">
      <c r="A362" s="30"/>
      <c r="B362" s="30" t="s">
        <v>104</v>
      </c>
      <c r="C362" s="27"/>
      <c r="D362" s="27"/>
      <c r="E362" s="27"/>
      <c r="F362" s="27"/>
      <c r="G362" s="27"/>
      <c r="H362" s="27"/>
      <c r="I362" s="27"/>
      <c r="J362" s="27"/>
      <c r="K362" s="27"/>
      <c r="L362" s="27"/>
      <c r="M362" s="27"/>
      <c r="N362" s="27"/>
      <c r="O362" s="27"/>
      <c r="P362" s="27"/>
      <c r="Q362" s="27"/>
      <c r="R362" s="27"/>
      <c r="S362" s="27"/>
      <c r="T362" s="27"/>
      <c r="U362" s="27"/>
      <c r="V362" s="27"/>
      <c r="W362" s="27"/>
      <c r="X362" s="27"/>
      <c r="Y362" s="27"/>
      <c r="Z362" s="27"/>
      <c r="AA362" s="27"/>
      <c r="AB362" s="27"/>
      <c r="AC362" s="27"/>
      <c r="AD362" s="27"/>
      <c r="AE362" s="27"/>
      <c r="AF362" s="136"/>
      <c r="AG362" s="30"/>
      <c r="AH362" s="30"/>
      <c r="AI362" s="30"/>
      <c r="AJ362" s="30"/>
      <c r="AK362" s="570"/>
      <c r="AL362" s="524"/>
      <c r="AM362" s="571"/>
      <c r="AN362" s="503"/>
      <c r="AO362" s="524"/>
      <c r="AP362" s="571"/>
      <c r="AQ362" s="503"/>
      <c r="AR362" s="569"/>
      <c r="AS362" s="503"/>
      <c r="AT362" s="569"/>
      <c r="AU362" s="503"/>
      <c r="AV362" s="569"/>
      <c r="AW362" s="503"/>
      <c r="AX362" s="569"/>
      <c r="AY362" s="503"/>
      <c r="AZ362" s="571"/>
      <c r="BA362" s="503"/>
      <c r="BB362" s="524"/>
      <c r="BC362" s="571"/>
      <c r="BD362" s="503"/>
      <c r="BE362" s="571" t="str">
        <f t="shared" si="5"/>
        <v/>
      </c>
      <c r="BF362" s="503"/>
      <c r="BG362" s="571"/>
      <c r="BH362" s="503"/>
      <c r="BI362" s="571"/>
      <c r="BJ362" s="503"/>
      <c r="BK362" s="571" t="str">
        <f t="shared" si="6"/>
        <v/>
      </c>
      <c r="BL362" s="503"/>
      <c r="BM362" s="571"/>
      <c r="BN362" s="503"/>
      <c r="BO362" s="524"/>
      <c r="BP362" s="569"/>
      <c r="BQ362" s="524"/>
      <c r="BR362" s="30"/>
      <c r="BS362" s="30"/>
    </row>
    <row r="363" spans="1:71" ht="13.5" customHeight="1" x14ac:dyDescent="0.25">
      <c r="A363" s="30"/>
      <c r="B363" s="27" t="s">
        <v>333</v>
      </c>
      <c r="C363" s="136"/>
      <c r="D363" s="136"/>
      <c r="E363" s="136"/>
      <c r="F363" s="27"/>
      <c r="G363" s="27"/>
      <c r="H363" s="27"/>
      <c r="I363" s="27"/>
      <c r="J363" s="27"/>
      <c r="K363" s="27"/>
      <c r="L363" s="27"/>
      <c r="M363" s="27"/>
      <c r="N363" s="27"/>
      <c r="O363" s="27"/>
      <c r="P363" s="27"/>
      <c r="Q363" s="27"/>
      <c r="R363" s="27"/>
      <c r="S363" s="27"/>
      <c r="T363" s="27"/>
      <c r="U363" s="27"/>
      <c r="V363" s="27"/>
      <c r="W363" s="27"/>
      <c r="X363" s="27"/>
      <c r="Y363" s="27"/>
      <c r="Z363" s="27"/>
      <c r="AA363" s="27"/>
      <c r="AB363" s="27"/>
      <c r="AC363" s="27"/>
      <c r="AD363" s="27"/>
      <c r="AE363" s="27"/>
      <c r="AF363" s="136"/>
      <c r="AG363" s="30"/>
      <c r="AH363" s="30"/>
      <c r="AI363" s="30"/>
      <c r="AJ363" s="30"/>
      <c r="AK363" s="574"/>
      <c r="AL363" s="524"/>
      <c r="AM363" s="575"/>
      <c r="AN363" s="503"/>
      <c r="AO363" s="524"/>
      <c r="AP363" s="575"/>
      <c r="AQ363" s="503"/>
      <c r="AR363" s="573"/>
      <c r="AS363" s="503"/>
      <c r="AT363" s="573"/>
      <c r="AU363" s="503"/>
      <c r="AV363" s="573"/>
      <c r="AW363" s="503"/>
      <c r="AX363" s="573"/>
      <c r="AY363" s="503"/>
      <c r="AZ363" s="575"/>
      <c r="BA363" s="503"/>
      <c r="BB363" s="524"/>
      <c r="BC363" s="575"/>
      <c r="BD363" s="503"/>
      <c r="BE363" s="575" t="str">
        <f t="shared" si="5"/>
        <v/>
      </c>
      <c r="BF363" s="503"/>
      <c r="BG363" s="575"/>
      <c r="BH363" s="503"/>
      <c r="BI363" s="575"/>
      <c r="BJ363" s="503"/>
      <c r="BK363" s="575" t="str">
        <f t="shared" si="6"/>
        <v/>
      </c>
      <c r="BL363" s="503"/>
      <c r="BM363" s="575"/>
      <c r="BN363" s="503"/>
      <c r="BO363" s="524"/>
      <c r="BP363" s="573"/>
      <c r="BQ363" s="524"/>
      <c r="BR363" s="30"/>
      <c r="BS363" s="30"/>
    </row>
    <row r="364" spans="1:71" ht="13.5" customHeight="1" x14ac:dyDescent="0.25">
      <c r="A364" s="30"/>
      <c r="B364" s="30"/>
      <c r="C364" s="27"/>
      <c r="D364" s="27"/>
      <c r="E364" s="27"/>
      <c r="F364" s="27"/>
      <c r="G364" s="27"/>
      <c r="H364" s="27"/>
      <c r="I364" s="27"/>
      <c r="J364" s="27"/>
      <c r="K364" s="27"/>
      <c r="L364" s="27"/>
      <c r="M364" s="27"/>
      <c r="N364" s="27"/>
      <c r="O364" s="27"/>
      <c r="P364" s="27"/>
      <c r="Q364" s="27"/>
      <c r="R364" s="27"/>
      <c r="S364" s="27"/>
      <c r="T364" s="27"/>
      <c r="U364" s="27"/>
      <c r="V364" s="27"/>
      <c r="W364" s="27"/>
      <c r="X364" s="27"/>
      <c r="Y364" s="27"/>
      <c r="Z364" s="27"/>
      <c r="AA364" s="27"/>
      <c r="AB364" s="27"/>
      <c r="AC364" s="27"/>
      <c r="AD364" s="27"/>
      <c r="AE364" s="27"/>
      <c r="AF364" s="136"/>
      <c r="AG364" s="30"/>
      <c r="AH364" s="30"/>
      <c r="AI364" s="30"/>
      <c r="AJ364" s="30"/>
      <c r="AK364" s="570"/>
      <c r="AL364" s="524"/>
      <c r="AM364" s="571"/>
      <c r="AN364" s="503"/>
      <c r="AO364" s="524"/>
      <c r="AP364" s="571"/>
      <c r="AQ364" s="503"/>
      <c r="AR364" s="569"/>
      <c r="AS364" s="503"/>
      <c r="AT364" s="569"/>
      <c r="AU364" s="503"/>
      <c r="AV364" s="569"/>
      <c r="AW364" s="503"/>
      <c r="AX364" s="569"/>
      <c r="AY364" s="503"/>
      <c r="AZ364" s="571"/>
      <c r="BA364" s="503"/>
      <c r="BB364" s="524"/>
      <c r="BC364" s="571"/>
      <c r="BD364" s="503"/>
      <c r="BE364" s="571" t="str">
        <f t="shared" si="5"/>
        <v/>
      </c>
      <c r="BF364" s="503"/>
      <c r="BG364" s="571"/>
      <c r="BH364" s="503"/>
      <c r="BI364" s="571"/>
      <c r="BJ364" s="503"/>
      <c r="BK364" s="571" t="str">
        <f t="shared" si="6"/>
        <v/>
      </c>
      <c r="BL364" s="503"/>
      <c r="BM364" s="571"/>
      <c r="BN364" s="503"/>
      <c r="BO364" s="524"/>
      <c r="BP364" s="569"/>
      <c r="BQ364" s="524"/>
      <c r="BR364" s="30"/>
      <c r="BS364" s="30"/>
    </row>
    <row r="365" spans="1:71" ht="13.5" customHeight="1" x14ac:dyDescent="0.25">
      <c r="A365" s="30"/>
      <c r="B365" s="188" t="s">
        <v>334</v>
      </c>
      <c r="C365" s="27"/>
      <c r="D365" s="27"/>
      <c r="E365" s="27"/>
      <c r="F365" s="136"/>
      <c r="G365" s="136"/>
      <c r="H365" s="27"/>
      <c r="I365" s="27"/>
      <c r="J365" s="27"/>
      <c r="K365" s="27"/>
      <c r="L365" s="27"/>
      <c r="M365" s="27"/>
      <c r="N365" s="27"/>
      <c r="O365" s="27"/>
      <c r="P365" s="27"/>
      <c r="Q365" s="27"/>
      <c r="R365" s="27"/>
      <c r="S365" s="27"/>
      <c r="T365" s="27"/>
      <c r="U365" s="27"/>
      <c r="V365" s="27"/>
      <c r="W365" s="27"/>
      <c r="X365" s="27"/>
      <c r="Y365" s="27"/>
      <c r="Z365" s="27"/>
      <c r="AA365" s="27"/>
      <c r="AB365" s="27"/>
      <c r="AC365" s="27"/>
      <c r="AD365" s="27"/>
      <c r="AE365" s="27"/>
      <c r="AF365" s="136"/>
      <c r="AG365" s="30"/>
      <c r="AH365" s="30"/>
      <c r="AI365" s="30"/>
      <c r="AJ365" s="30"/>
      <c r="AK365" s="574"/>
      <c r="AL365" s="524"/>
      <c r="AM365" s="575"/>
      <c r="AN365" s="503"/>
      <c r="AO365" s="524"/>
      <c r="AP365" s="575"/>
      <c r="AQ365" s="503"/>
      <c r="AR365" s="573"/>
      <c r="AS365" s="503"/>
      <c r="AT365" s="573"/>
      <c r="AU365" s="503"/>
      <c r="AV365" s="573"/>
      <c r="AW365" s="503"/>
      <c r="AX365" s="573"/>
      <c r="AY365" s="503"/>
      <c r="AZ365" s="575"/>
      <c r="BA365" s="503"/>
      <c r="BB365" s="524"/>
      <c r="BC365" s="575"/>
      <c r="BD365" s="503"/>
      <c r="BE365" s="575" t="str">
        <f t="shared" si="5"/>
        <v/>
      </c>
      <c r="BF365" s="503"/>
      <c r="BG365" s="575"/>
      <c r="BH365" s="503"/>
      <c r="BI365" s="575"/>
      <c r="BJ365" s="503"/>
      <c r="BK365" s="575" t="str">
        <f t="shared" si="6"/>
        <v/>
      </c>
      <c r="BL365" s="503"/>
      <c r="BM365" s="575"/>
      <c r="BN365" s="503"/>
      <c r="BO365" s="524"/>
      <c r="BP365" s="573"/>
      <c r="BQ365" s="524"/>
      <c r="BR365" s="30"/>
      <c r="BS365" s="30"/>
    </row>
    <row r="366" spans="1:71" ht="13.5" customHeight="1" x14ac:dyDescent="0.25">
      <c r="A366" s="30"/>
      <c r="B366" s="27" t="s">
        <v>335</v>
      </c>
      <c r="C366" s="27"/>
      <c r="D366" s="27"/>
      <c r="E366" s="27"/>
      <c r="F366" s="27"/>
      <c r="G366" s="27"/>
      <c r="H366" s="136"/>
      <c r="I366" s="136"/>
      <c r="J366" s="136"/>
      <c r="K366" s="136"/>
      <c r="L366" s="136"/>
      <c r="M366" s="27"/>
      <c r="N366" s="27"/>
      <c r="O366" s="27"/>
      <c r="P366" s="27"/>
      <c r="Q366" s="27"/>
      <c r="R366" s="27"/>
      <c r="S366" s="27"/>
      <c r="T366" s="27"/>
      <c r="U366" s="27"/>
      <c r="V366" s="27"/>
      <c r="W366" s="27"/>
      <c r="X366" s="27"/>
      <c r="Y366" s="27"/>
      <c r="Z366" s="27"/>
      <c r="AA366" s="27"/>
      <c r="AB366" s="27"/>
      <c r="AC366" s="27"/>
      <c r="AD366" s="27"/>
      <c r="AE366" s="27"/>
      <c r="AF366" s="136"/>
      <c r="AG366" s="30"/>
      <c r="AH366" s="30"/>
      <c r="AI366" s="30"/>
      <c r="AJ366" s="30"/>
      <c r="AK366" s="570"/>
      <c r="AL366" s="524"/>
      <c r="AM366" s="571"/>
      <c r="AN366" s="503"/>
      <c r="AO366" s="524"/>
      <c r="AP366" s="571"/>
      <c r="AQ366" s="503"/>
      <c r="AR366" s="569"/>
      <c r="AS366" s="503"/>
      <c r="AT366" s="569"/>
      <c r="AU366" s="503"/>
      <c r="AV366" s="569"/>
      <c r="AW366" s="503"/>
      <c r="AX366" s="569"/>
      <c r="AY366" s="503"/>
      <c r="AZ366" s="571"/>
      <c r="BA366" s="503"/>
      <c r="BB366" s="524"/>
      <c r="BC366" s="571"/>
      <c r="BD366" s="503"/>
      <c r="BE366" s="571" t="str">
        <f t="shared" si="5"/>
        <v/>
      </c>
      <c r="BF366" s="503"/>
      <c r="BG366" s="571"/>
      <c r="BH366" s="503"/>
      <c r="BI366" s="571"/>
      <c r="BJ366" s="503"/>
      <c r="BK366" s="571" t="str">
        <f t="shared" si="6"/>
        <v/>
      </c>
      <c r="BL366" s="503"/>
      <c r="BM366" s="571"/>
      <c r="BN366" s="503"/>
      <c r="BO366" s="524"/>
      <c r="BP366" s="569"/>
      <c r="BQ366" s="524"/>
      <c r="BR366" s="30"/>
      <c r="BS366" s="30"/>
    </row>
    <row r="367" spans="1:71" ht="13.5" customHeight="1" x14ac:dyDescent="0.25">
      <c r="A367" s="30"/>
      <c r="B367" s="30"/>
      <c r="C367" s="27"/>
      <c r="D367" s="27"/>
      <c r="E367" s="27"/>
      <c r="F367" s="27"/>
      <c r="G367" s="27"/>
      <c r="H367" s="27"/>
      <c r="I367" s="27"/>
      <c r="J367" s="27"/>
      <c r="K367" s="27"/>
      <c r="L367" s="27"/>
      <c r="M367" s="27"/>
      <c r="N367" s="27"/>
      <c r="O367" s="27"/>
      <c r="P367" s="27"/>
      <c r="Q367" s="27"/>
      <c r="R367" s="27"/>
      <c r="S367" s="27"/>
      <c r="T367" s="27"/>
      <c r="U367" s="27"/>
      <c r="V367" s="27"/>
      <c r="W367" s="27"/>
      <c r="X367" s="27"/>
      <c r="Y367" s="27"/>
      <c r="Z367" s="27"/>
      <c r="AA367" s="27"/>
      <c r="AB367" s="27"/>
      <c r="AC367" s="27"/>
      <c r="AD367" s="27"/>
      <c r="AE367" s="27"/>
      <c r="AF367" s="136"/>
      <c r="AG367" s="30"/>
      <c r="AH367" s="30"/>
      <c r="AI367" s="30"/>
      <c r="AJ367" s="30"/>
      <c r="AK367" s="574"/>
      <c r="AL367" s="524"/>
      <c r="AM367" s="575"/>
      <c r="AN367" s="503"/>
      <c r="AO367" s="524"/>
      <c r="AP367" s="575"/>
      <c r="AQ367" s="503"/>
      <c r="AR367" s="573"/>
      <c r="AS367" s="503"/>
      <c r="AT367" s="573"/>
      <c r="AU367" s="503"/>
      <c r="AV367" s="573"/>
      <c r="AW367" s="503"/>
      <c r="AX367" s="573"/>
      <c r="AY367" s="503"/>
      <c r="AZ367" s="575"/>
      <c r="BA367" s="503"/>
      <c r="BB367" s="524"/>
      <c r="BC367" s="575"/>
      <c r="BD367" s="503"/>
      <c r="BE367" s="575" t="str">
        <f t="shared" si="5"/>
        <v/>
      </c>
      <c r="BF367" s="503"/>
      <c r="BG367" s="575"/>
      <c r="BH367" s="503"/>
      <c r="BI367" s="575"/>
      <c r="BJ367" s="503"/>
      <c r="BK367" s="575" t="str">
        <f t="shared" si="6"/>
        <v/>
      </c>
      <c r="BL367" s="503"/>
      <c r="BM367" s="575"/>
      <c r="BN367" s="503"/>
      <c r="BO367" s="524"/>
      <c r="BP367" s="573"/>
      <c r="BQ367" s="524"/>
      <c r="BR367" s="30"/>
      <c r="BS367" s="30"/>
    </row>
    <row r="368" spans="1:71" ht="13.5" customHeight="1" x14ac:dyDescent="0.25">
      <c r="A368" s="30"/>
      <c r="B368" s="189" t="s">
        <v>336</v>
      </c>
      <c r="C368" s="27"/>
      <c r="D368" s="27"/>
      <c r="E368" s="27"/>
      <c r="F368" s="27"/>
      <c r="G368" s="27"/>
      <c r="H368" s="27"/>
      <c r="I368" s="27"/>
      <c r="J368" s="27"/>
      <c r="K368" s="27"/>
      <c r="L368" s="27"/>
      <c r="M368" s="27"/>
      <c r="N368" s="27"/>
      <c r="O368" s="27"/>
      <c r="P368" s="27"/>
      <c r="Q368" s="27"/>
      <c r="R368" s="27"/>
      <c r="S368" s="27"/>
      <c r="T368" s="27"/>
      <c r="U368" s="27"/>
      <c r="V368" s="27"/>
      <c r="W368" s="27"/>
      <c r="X368" s="27"/>
      <c r="Y368" s="27"/>
      <c r="Z368" s="27"/>
      <c r="AA368" s="27"/>
      <c r="AB368" s="27"/>
      <c r="AC368" s="27"/>
      <c r="AD368" s="27"/>
      <c r="AE368" s="27"/>
      <c r="AF368" s="136"/>
      <c r="AG368" s="30"/>
      <c r="AH368" s="30"/>
      <c r="AI368" s="30"/>
      <c r="AJ368" s="30"/>
      <c r="AK368" s="570"/>
      <c r="AL368" s="524"/>
      <c r="AM368" s="571"/>
      <c r="AN368" s="503"/>
      <c r="AO368" s="524"/>
      <c r="AP368" s="571"/>
      <c r="AQ368" s="503"/>
      <c r="AR368" s="569"/>
      <c r="AS368" s="503"/>
      <c r="AT368" s="569"/>
      <c r="AU368" s="503"/>
      <c r="AV368" s="569"/>
      <c r="AW368" s="503"/>
      <c r="AX368" s="569"/>
      <c r="AY368" s="503"/>
      <c r="AZ368" s="571"/>
      <c r="BA368" s="503"/>
      <c r="BB368" s="524"/>
      <c r="BC368" s="571"/>
      <c r="BD368" s="503"/>
      <c r="BE368" s="571" t="str">
        <f t="shared" si="5"/>
        <v/>
      </c>
      <c r="BF368" s="503"/>
      <c r="BG368" s="571"/>
      <c r="BH368" s="503"/>
      <c r="BI368" s="571"/>
      <c r="BJ368" s="503"/>
      <c r="BK368" s="571" t="str">
        <f t="shared" si="6"/>
        <v/>
      </c>
      <c r="BL368" s="503"/>
      <c r="BM368" s="571"/>
      <c r="BN368" s="503"/>
      <c r="BO368" s="524"/>
      <c r="BP368" s="569"/>
      <c r="BQ368" s="524"/>
      <c r="BR368" s="30"/>
      <c r="BS368" s="30"/>
    </row>
    <row r="369" spans="1:71" ht="13.5" customHeight="1" x14ac:dyDescent="0.25">
      <c r="A369" s="30"/>
      <c r="B369" s="190" t="s">
        <v>337</v>
      </c>
      <c r="C369" s="136"/>
      <c r="D369" s="136"/>
      <c r="E369" s="27"/>
      <c r="F369" s="27"/>
      <c r="G369" s="27"/>
      <c r="H369" s="27"/>
      <c r="I369" s="27"/>
      <c r="J369" s="27"/>
      <c r="K369" s="27"/>
      <c r="L369" s="27"/>
      <c r="M369" s="27"/>
      <c r="N369" s="27"/>
      <c r="O369" s="27"/>
      <c r="P369" s="27"/>
      <c r="Q369" s="27"/>
      <c r="R369" s="27"/>
      <c r="S369" s="27"/>
      <c r="T369" s="27"/>
      <c r="U369" s="27"/>
      <c r="V369" s="27"/>
      <c r="W369" s="27"/>
      <c r="X369" s="27"/>
      <c r="Y369" s="27"/>
      <c r="Z369" s="27"/>
      <c r="AA369" s="27"/>
      <c r="AB369" s="27"/>
      <c r="AC369" s="27"/>
      <c r="AD369" s="27"/>
      <c r="AE369" s="27"/>
      <c r="AF369" s="136"/>
      <c r="AG369" s="30"/>
      <c r="AH369" s="30"/>
      <c r="AI369" s="30"/>
      <c r="AJ369" s="30"/>
      <c r="AK369" s="574"/>
      <c r="AL369" s="524"/>
      <c r="AM369" s="575"/>
      <c r="AN369" s="503"/>
      <c r="AO369" s="524"/>
      <c r="AP369" s="575"/>
      <c r="AQ369" s="503"/>
      <c r="AR369" s="573"/>
      <c r="AS369" s="503"/>
      <c r="AT369" s="573"/>
      <c r="AU369" s="503"/>
      <c r="AV369" s="573"/>
      <c r="AW369" s="503"/>
      <c r="AX369" s="573"/>
      <c r="AY369" s="503"/>
      <c r="AZ369" s="575"/>
      <c r="BA369" s="503"/>
      <c r="BB369" s="524"/>
      <c r="BC369" s="575"/>
      <c r="BD369" s="503"/>
      <c r="BE369" s="575" t="str">
        <f t="shared" si="5"/>
        <v/>
      </c>
      <c r="BF369" s="503"/>
      <c r="BG369" s="575"/>
      <c r="BH369" s="503"/>
      <c r="BI369" s="575"/>
      <c r="BJ369" s="503"/>
      <c r="BK369" s="575" t="str">
        <f t="shared" si="6"/>
        <v/>
      </c>
      <c r="BL369" s="503"/>
      <c r="BM369" s="575"/>
      <c r="BN369" s="503"/>
      <c r="BO369" s="524"/>
      <c r="BP369" s="573"/>
      <c r="BQ369" s="524"/>
      <c r="BR369" s="30"/>
      <c r="BS369" s="30"/>
    </row>
    <row r="370" spans="1:71" ht="13.5" customHeight="1" x14ac:dyDescent="0.25">
      <c r="A370" s="30"/>
      <c r="B370" s="30" t="s">
        <v>338</v>
      </c>
      <c r="C370" s="190"/>
      <c r="D370" s="190"/>
      <c r="E370" s="190"/>
      <c r="F370" s="190"/>
      <c r="G370" s="190"/>
      <c r="H370" s="27"/>
      <c r="I370" s="27"/>
      <c r="J370" s="27"/>
      <c r="K370" s="27"/>
      <c r="L370" s="27"/>
      <c r="M370" s="27"/>
      <c r="N370" s="27"/>
      <c r="O370" s="27"/>
      <c r="P370" s="27"/>
      <c r="Q370" s="27"/>
      <c r="R370" s="27"/>
      <c r="S370" s="27"/>
      <c r="T370" s="27"/>
      <c r="U370" s="27"/>
      <c r="V370" s="27"/>
      <c r="W370" s="27"/>
      <c r="X370" s="27"/>
      <c r="Y370" s="27"/>
      <c r="Z370" s="27"/>
      <c r="AA370" s="27"/>
      <c r="AB370" s="27"/>
      <c r="AC370" s="27"/>
      <c r="AD370" s="27"/>
      <c r="AE370" s="27"/>
      <c r="AF370" s="136"/>
      <c r="AG370" s="30"/>
      <c r="AH370" s="30"/>
      <c r="AI370" s="30"/>
      <c r="AJ370" s="30"/>
      <c r="AK370" s="570"/>
      <c r="AL370" s="524"/>
      <c r="AM370" s="571"/>
      <c r="AN370" s="503"/>
      <c r="AO370" s="524"/>
      <c r="AP370" s="571"/>
      <c r="AQ370" s="503"/>
      <c r="AR370" s="569"/>
      <c r="AS370" s="503"/>
      <c r="AT370" s="569"/>
      <c r="AU370" s="503"/>
      <c r="AV370" s="569"/>
      <c r="AW370" s="503"/>
      <c r="AX370" s="569"/>
      <c r="AY370" s="503"/>
      <c r="AZ370" s="571"/>
      <c r="BA370" s="503"/>
      <c r="BB370" s="524"/>
      <c r="BC370" s="571"/>
      <c r="BD370" s="503"/>
      <c r="BE370" s="571" t="str">
        <f t="shared" si="5"/>
        <v/>
      </c>
      <c r="BF370" s="503"/>
      <c r="BG370" s="571"/>
      <c r="BH370" s="503"/>
      <c r="BI370" s="571"/>
      <c r="BJ370" s="503"/>
      <c r="BK370" s="571" t="str">
        <f t="shared" si="6"/>
        <v/>
      </c>
      <c r="BL370" s="503"/>
      <c r="BM370" s="571"/>
      <c r="BN370" s="503"/>
      <c r="BO370" s="524"/>
      <c r="BP370" s="569"/>
      <c r="BQ370" s="524"/>
      <c r="BR370" s="30"/>
      <c r="BS370" s="30"/>
    </row>
    <row r="371" spans="1:71" ht="13.5" customHeight="1" x14ac:dyDescent="0.25">
      <c r="A371" s="30"/>
      <c r="B371" s="30" t="s">
        <v>339</v>
      </c>
      <c r="C371" s="190"/>
      <c r="D371" s="190"/>
      <c r="E371" s="190"/>
      <c r="F371" s="190"/>
      <c r="G371" s="190"/>
      <c r="H371" s="190"/>
      <c r="I371" s="190"/>
      <c r="J371" s="190"/>
      <c r="K371" s="190"/>
      <c r="L371" s="190"/>
      <c r="M371" s="190"/>
      <c r="N371" s="190"/>
      <c r="O371" s="190"/>
      <c r="P371" s="190"/>
      <c r="Q371" s="190"/>
      <c r="R371" s="190"/>
      <c r="S371" s="190"/>
      <c r="T371" s="190"/>
      <c r="U371" s="190"/>
      <c r="V371" s="190"/>
      <c r="W371" s="190"/>
      <c r="X371" s="190"/>
      <c r="Y371" s="190"/>
      <c r="Z371" s="190"/>
      <c r="AA371" s="190"/>
      <c r="AB371" s="190"/>
      <c r="AC371" s="190"/>
      <c r="AD371" s="190"/>
      <c r="AE371" s="190"/>
      <c r="AF371" s="136"/>
      <c r="AG371" s="30"/>
      <c r="AH371" s="30"/>
      <c r="AI371" s="30"/>
      <c r="AJ371" s="30"/>
      <c r="AK371" s="574"/>
      <c r="AL371" s="524"/>
      <c r="AM371" s="575"/>
      <c r="AN371" s="503"/>
      <c r="AO371" s="524"/>
      <c r="AP371" s="575"/>
      <c r="AQ371" s="503"/>
      <c r="AR371" s="573"/>
      <c r="AS371" s="503"/>
      <c r="AT371" s="573"/>
      <c r="AU371" s="503"/>
      <c r="AV371" s="573"/>
      <c r="AW371" s="503"/>
      <c r="AX371" s="573"/>
      <c r="AY371" s="503"/>
      <c r="AZ371" s="575"/>
      <c r="BA371" s="503"/>
      <c r="BB371" s="524"/>
      <c r="BC371" s="575"/>
      <c r="BD371" s="503"/>
      <c r="BE371" s="575" t="str">
        <f t="shared" si="5"/>
        <v/>
      </c>
      <c r="BF371" s="503"/>
      <c r="BG371" s="575"/>
      <c r="BH371" s="503"/>
      <c r="BI371" s="575"/>
      <c r="BJ371" s="503"/>
      <c r="BK371" s="575" t="str">
        <f t="shared" si="6"/>
        <v/>
      </c>
      <c r="BL371" s="503"/>
      <c r="BM371" s="575"/>
      <c r="BN371" s="503"/>
      <c r="BO371" s="524"/>
      <c r="BP371" s="573"/>
      <c r="BQ371" s="524"/>
      <c r="BR371" s="30"/>
      <c r="BS371" s="30"/>
    </row>
    <row r="372" spans="1:71" ht="13.5" customHeight="1" x14ac:dyDescent="0.25">
      <c r="A372" s="30"/>
      <c r="B372" s="27" t="s">
        <v>340</v>
      </c>
      <c r="C372" s="190"/>
      <c r="D372" s="190"/>
      <c r="E372" s="190"/>
      <c r="F372" s="190"/>
      <c r="G372" s="190"/>
      <c r="H372" s="190"/>
      <c r="I372" s="190"/>
      <c r="J372" s="190"/>
      <c r="K372" s="190"/>
      <c r="L372" s="190"/>
      <c r="M372" s="190"/>
      <c r="N372" s="190"/>
      <c r="O372" s="190"/>
      <c r="P372" s="190"/>
      <c r="Q372" s="190"/>
      <c r="R372" s="190"/>
      <c r="S372" s="190"/>
      <c r="T372" s="190"/>
      <c r="U372" s="190"/>
      <c r="V372" s="190"/>
      <c r="W372" s="190"/>
      <c r="X372" s="190"/>
      <c r="Y372" s="190"/>
      <c r="Z372" s="190"/>
      <c r="AA372" s="20"/>
      <c r="AB372" s="20"/>
      <c r="AC372" s="20"/>
      <c r="AD372" s="20"/>
      <c r="AE372" s="20"/>
      <c r="AF372" s="136"/>
      <c r="AG372" s="30"/>
      <c r="AH372" s="30"/>
      <c r="AI372" s="30"/>
      <c r="AJ372" s="30"/>
      <c r="AK372" s="570"/>
      <c r="AL372" s="524"/>
      <c r="AM372" s="571"/>
      <c r="AN372" s="503"/>
      <c r="AO372" s="524"/>
      <c r="AP372" s="571"/>
      <c r="AQ372" s="503"/>
      <c r="AR372" s="569"/>
      <c r="AS372" s="503"/>
      <c r="AT372" s="569"/>
      <c r="AU372" s="503"/>
      <c r="AV372" s="569"/>
      <c r="AW372" s="503"/>
      <c r="AX372" s="569"/>
      <c r="AY372" s="503"/>
      <c r="AZ372" s="571"/>
      <c r="BA372" s="503"/>
      <c r="BB372" s="524"/>
      <c r="BC372" s="571"/>
      <c r="BD372" s="503"/>
      <c r="BE372" s="571" t="str">
        <f t="shared" si="5"/>
        <v/>
      </c>
      <c r="BF372" s="503"/>
      <c r="BG372" s="571"/>
      <c r="BH372" s="503"/>
      <c r="BI372" s="571"/>
      <c r="BJ372" s="503"/>
      <c r="BK372" s="571" t="str">
        <f t="shared" si="6"/>
        <v/>
      </c>
      <c r="BL372" s="503"/>
      <c r="BM372" s="571"/>
      <c r="BN372" s="503"/>
      <c r="BO372" s="524"/>
      <c r="BP372" s="569"/>
      <c r="BQ372" s="524"/>
      <c r="BR372" s="30"/>
      <c r="BS372" s="30"/>
    </row>
    <row r="373" spans="1:71" ht="13.5" customHeight="1" x14ac:dyDescent="0.25">
      <c r="A373" s="30"/>
      <c r="B373" s="30" t="s">
        <v>341</v>
      </c>
      <c r="C373" s="190"/>
      <c r="D373" s="190"/>
      <c r="E373" s="190"/>
      <c r="F373" s="190"/>
      <c r="G373" s="190"/>
      <c r="H373" s="190"/>
      <c r="I373" s="190"/>
      <c r="J373" s="190"/>
      <c r="K373" s="190"/>
      <c r="L373" s="190"/>
      <c r="M373" s="190"/>
      <c r="N373" s="190"/>
      <c r="O373" s="190"/>
      <c r="P373" s="190"/>
      <c r="Q373" s="190"/>
      <c r="R373" s="190"/>
      <c r="S373" s="190"/>
      <c r="T373" s="190"/>
      <c r="U373" s="190"/>
      <c r="V373" s="190"/>
      <c r="W373" s="190"/>
      <c r="X373" s="190"/>
      <c r="Y373" s="190"/>
      <c r="Z373" s="190"/>
      <c r="AA373" s="190"/>
      <c r="AB373" s="190"/>
      <c r="AC373" s="20"/>
      <c r="AD373" s="20"/>
      <c r="AE373" s="20"/>
      <c r="AF373" s="136"/>
      <c r="AG373" s="30"/>
      <c r="AH373" s="30"/>
      <c r="AI373" s="30"/>
      <c r="AJ373" s="30"/>
      <c r="AK373" s="574"/>
      <c r="AL373" s="524"/>
      <c r="AM373" s="575"/>
      <c r="AN373" s="503"/>
      <c r="AO373" s="524"/>
      <c r="AP373" s="575"/>
      <c r="AQ373" s="503"/>
      <c r="AR373" s="573"/>
      <c r="AS373" s="503"/>
      <c r="AT373" s="573"/>
      <c r="AU373" s="503"/>
      <c r="AV373" s="573"/>
      <c r="AW373" s="503"/>
      <c r="AX373" s="573"/>
      <c r="AY373" s="503"/>
      <c r="AZ373" s="575"/>
      <c r="BA373" s="503"/>
      <c r="BB373" s="524"/>
      <c r="BC373" s="575"/>
      <c r="BD373" s="503"/>
      <c r="BE373" s="575" t="str">
        <f t="shared" si="5"/>
        <v/>
      </c>
      <c r="BF373" s="503"/>
      <c r="BG373" s="575"/>
      <c r="BH373" s="503"/>
      <c r="BI373" s="575"/>
      <c r="BJ373" s="503"/>
      <c r="BK373" s="575" t="str">
        <f t="shared" si="6"/>
        <v/>
      </c>
      <c r="BL373" s="503"/>
      <c r="BM373" s="575"/>
      <c r="BN373" s="503"/>
      <c r="BO373" s="524"/>
      <c r="BP373" s="573"/>
      <c r="BQ373" s="524"/>
      <c r="BR373" s="30"/>
      <c r="BS373" s="30"/>
    </row>
    <row r="374" spans="1:71" ht="13.5" customHeight="1" x14ac:dyDescent="0.25">
      <c r="A374" s="30"/>
      <c r="B374" s="30" t="s">
        <v>342</v>
      </c>
      <c r="C374" s="190"/>
      <c r="D374" s="190"/>
      <c r="E374" s="190"/>
      <c r="F374" s="190"/>
      <c r="G374" s="190"/>
      <c r="H374" s="190"/>
      <c r="I374" s="190"/>
      <c r="J374" s="190"/>
      <c r="K374" s="190"/>
      <c r="L374" s="190"/>
      <c r="M374" s="190"/>
      <c r="N374" s="190"/>
      <c r="O374" s="190"/>
      <c r="P374" s="190"/>
      <c r="Q374" s="190"/>
      <c r="R374" s="190"/>
      <c r="S374" s="190"/>
      <c r="T374" s="190"/>
      <c r="U374" s="190"/>
      <c r="V374" s="190"/>
      <c r="W374" s="190"/>
      <c r="X374" s="190"/>
      <c r="Y374" s="190"/>
      <c r="Z374" s="190"/>
      <c r="AA374" s="190"/>
      <c r="AB374" s="190"/>
      <c r="AC374" s="190"/>
      <c r="AD374" s="190"/>
      <c r="AE374" s="20"/>
      <c r="AF374" s="136"/>
      <c r="AG374" s="30"/>
      <c r="AH374" s="30"/>
      <c r="AI374" s="30"/>
      <c r="AJ374" s="30"/>
      <c r="AK374" s="570"/>
      <c r="AL374" s="524"/>
      <c r="AM374" s="571"/>
      <c r="AN374" s="503"/>
      <c r="AO374" s="524"/>
      <c r="AP374" s="571"/>
      <c r="AQ374" s="503"/>
      <c r="AR374" s="569"/>
      <c r="AS374" s="503"/>
      <c r="AT374" s="569"/>
      <c r="AU374" s="503"/>
      <c r="AV374" s="569"/>
      <c r="AW374" s="503"/>
      <c r="AX374" s="569"/>
      <c r="AY374" s="503"/>
      <c r="AZ374" s="571"/>
      <c r="BA374" s="503"/>
      <c r="BB374" s="524"/>
      <c r="BC374" s="571"/>
      <c r="BD374" s="503"/>
      <c r="BE374" s="571" t="str">
        <f t="shared" si="5"/>
        <v/>
      </c>
      <c r="BF374" s="503"/>
      <c r="BG374" s="571"/>
      <c r="BH374" s="503"/>
      <c r="BI374" s="571"/>
      <c r="BJ374" s="503"/>
      <c r="BK374" s="571" t="str">
        <f t="shared" si="6"/>
        <v/>
      </c>
      <c r="BL374" s="503"/>
      <c r="BM374" s="571"/>
      <c r="BN374" s="503"/>
      <c r="BO374" s="524"/>
      <c r="BP374" s="569"/>
      <c r="BQ374" s="524"/>
      <c r="BR374" s="30"/>
      <c r="BS374" s="30"/>
    </row>
    <row r="375" spans="1:71" ht="13.5" customHeight="1" x14ac:dyDescent="0.25">
      <c r="A375" s="30"/>
      <c r="B375" s="30"/>
      <c r="C375" s="190"/>
      <c r="D375" s="190"/>
      <c r="E375" s="190"/>
      <c r="F375" s="190"/>
      <c r="G375" s="190"/>
      <c r="H375" s="190"/>
      <c r="I375" s="190"/>
      <c r="J375" s="190"/>
      <c r="K375" s="190"/>
      <c r="L375" s="190"/>
      <c r="M375" s="190"/>
      <c r="N375" s="190"/>
      <c r="O375" s="190"/>
      <c r="P375" s="190"/>
      <c r="Q375" s="190"/>
      <c r="R375" s="190"/>
      <c r="S375" s="190"/>
      <c r="T375" s="190"/>
      <c r="U375" s="190"/>
      <c r="V375" s="190"/>
      <c r="W375" s="190"/>
      <c r="X375" s="190"/>
      <c r="Y375" s="190"/>
      <c r="Z375" s="190"/>
      <c r="AA375" s="190"/>
      <c r="AB375" s="190"/>
      <c r="AC375" s="190"/>
      <c r="AD375" s="190"/>
      <c r="AE375" s="20"/>
      <c r="AF375" s="136"/>
      <c r="AG375" s="30"/>
      <c r="AH375" s="30"/>
      <c r="AI375" s="30"/>
      <c r="AJ375" s="30"/>
      <c r="AK375" s="574"/>
      <c r="AL375" s="524"/>
      <c r="AM375" s="575"/>
      <c r="AN375" s="503"/>
      <c r="AO375" s="524"/>
      <c r="AP375" s="575"/>
      <c r="AQ375" s="503"/>
      <c r="AR375" s="573"/>
      <c r="AS375" s="503"/>
      <c r="AT375" s="573"/>
      <c r="AU375" s="503"/>
      <c r="AV375" s="573"/>
      <c r="AW375" s="503"/>
      <c r="AX375" s="573"/>
      <c r="AY375" s="503"/>
      <c r="AZ375" s="575"/>
      <c r="BA375" s="503"/>
      <c r="BB375" s="524"/>
      <c r="BC375" s="575"/>
      <c r="BD375" s="503"/>
      <c r="BE375" s="575" t="str">
        <f t="shared" si="5"/>
        <v/>
      </c>
      <c r="BF375" s="503"/>
      <c r="BG375" s="575"/>
      <c r="BH375" s="503"/>
      <c r="BI375" s="575"/>
      <c r="BJ375" s="503"/>
      <c r="BK375" s="575" t="str">
        <f t="shared" si="6"/>
        <v/>
      </c>
      <c r="BL375" s="503"/>
      <c r="BM375" s="575"/>
      <c r="BN375" s="503"/>
      <c r="BO375" s="524"/>
      <c r="BP375" s="573"/>
      <c r="BQ375" s="524"/>
      <c r="BR375" s="30"/>
      <c r="BS375" s="30"/>
    </row>
    <row r="376" spans="1:71" ht="13.5" customHeight="1" x14ac:dyDescent="0.25">
      <c r="A376" s="30"/>
      <c r="B376" s="189" t="s">
        <v>343</v>
      </c>
      <c r="C376" s="30"/>
      <c r="D376" s="30"/>
      <c r="E376" s="30"/>
      <c r="F376" s="30"/>
      <c r="G376" s="30"/>
      <c r="H376" s="190"/>
      <c r="I376" s="190"/>
      <c r="J376" s="190"/>
      <c r="K376" s="190"/>
      <c r="L376" s="190"/>
      <c r="M376" s="190"/>
      <c r="N376" s="190"/>
      <c r="O376" s="190"/>
      <c r="P376" s="190"/>
      <c r="Q376" s="190"/>
      <c r="R376" s="190"/>
      <c r="S376" s="190"/>
      <c r="T376" s="190"/>
      <c r="U376" s="190"/>
      <c r="V376" s="190"/>
      <c r="W376" s="190"/>
      <c r="X376" s="190"/>
      <c r="Y376" s="190"/>
      <c r="Z376" s="190"/>
      <c r="AA376" s="190"/>
      <c r="AB376" s="190"/>
      <c r="AC376" s="190"/>
      <c r="AD376" s="190"/>
      <c r="AE376" s="20"/>
      <c r="AF376" s="136"/>
      <c r="AG376" s="30"/>
      <c r="AH376" s="30"/>
      <c r="AI376" s="30"/>
      <c r="AJ376" s="30"/>
      <c r="AK376" s="570"/>
      <c r="AL376" s="524"/>
      <c r="AM376" s="571"/>
      <c r="AN376" s="503"/>
      <c r="AO376" s="524"/>
      <c r="AP376" s="571"/>
      <c r="AQ376" s="503"/>
      <c r="AR376" s="569"/>
      <c r="AS376" s="503"/>
      <c r="AT376" s="569"/>
      <c r="AU376" s="503"/>
      <c r="AV376" s="569"/>
      <c r="AW376" s="503"/>
      <c r="AX376" s="569"/>
      <c r="AY376" s="503"/>
      <c r="AZ376" s="571"/>
      <c r="BA376" s="503"/>
      <c r="BB376" s="524"/>
      <c r="BC376" s="571"/>
      <c r="BD376" s="503"/>
      <c r="BE376" s="571" t="str">
        <f t="shared" si="5"/>
        <v/>
      </c>
      <c r="BF376" s="503"/>
      <c r="BG376" s="571"/>
      <c r="BH376" s="503"/>
      <c r="BI376" s="571"/>
      <c r="BJ376" s="503"/>
      <c r="BK376" s="571" t="str">
        <f t="shared" si="6"/>
        <v/>
      </c>
      <c r="BL376" s="503"/>
      <c r="BM376" s="571"/>
      <c r="BN376" s="503"/>
      <c r="BO376" s="524"/>
      <c r="BP376" s="569"/>
      <c r="BQ376" s="524"/>
      <c r="BR376" s="30"/>
      <c r="BS376" s="30"/>
    </row>
    <row r="377" spans="1:71" ht="13.5" customHeight="1" x14ac:dyDescent="0.25">
      <c r="A377" s="30"/>
      <c r="B377" s="191" t="s">
        <v>344</v>
      </c>
      <c r="C377" s="30"/>
      <c r="D377" s="30"/>
      <c r="E377" s="30"/>
      <c r="F377" s="30"/>
      <c r="G377" s="30"/>
      <c r="H377" s="190"/>
      <c r="I377" s="190"/>
      <c r="J377" s="190"/>
      <c r="K377" s="190"/>
      <c r="L377" s="190"/>
      <c r="M377" s="190"/>
      <c r="N377" s="190"/>
      <c r="O377" s="190"/>
      <c r="P377" s="190"/>
      <c r="Q377" s="190"/>
      <c r="R377" s="190"/>
      <c r="S377" s="190"/>
      <c r="T377" s="190"/>
      <c r="U377" s="190"/>
      <c r="V377" s="190"/>
      <c r="W377" s="190"/>
      <c r="X377" s="190"/>
      <c r="Y377" s="190"/>
      <c r="Z377" s="190"/>
      <c r="AA377" s="190"/>
      <c r="AB377" s="190"/>
      <c r="AC377" s="190"/>
      <c r="AD377" s="190"/>
      <c r="AE377" s="20"/>
      <c r="AF377" s="136"/>
      <c r="AG377" s="30"/>
      <c r="AH377" s="30"/>
      <c r="AI377" s="30"/>
      <c r="AJ377" s="30"/>
      <c r="AK377" s="574"/>
      <c r="AL377" s="524"/>
      <c r="AM377" s="575"/>
      <c r="AN377" s="503"/>
      <c r="AO377" s="524"/>
      <c r="AP377" s="575"/>
      <c r="AQ377" s="503"/>
      <c r="AR377" s="573"/>
      <c r="AS377" s="503"/>
      <c r="AT377" s="573"/>
      <c r="AU377" s="503"/>
      <c r="AV377" s="573"/>
      <c r="AW377" s="503"/>
      <c r="AX377" s="573"/>
      <c r="AY377" s="503"/>
      <c r="AZ377" s="575"/>
      <c r="BA377" s="503"/>
      <c r="BB377" s="524"/>
      <c r="BC377" s="575"/>
      <c r="BD377" s="503"/>
      <c r="BE377" s="575" t="str">
        <f t="shared" si="5"/>
        <v/>
      </c>
      <c r="BF377" s="503"/>
      <c r="BG377" s="575"/>
      <c r="BH377" s="503"/>
      <c r="BI377" s="575"/>
      <c r="BJ377" s="503"/>
      <c r="BK377" s="575" t="str">
        <f t="shared" si="6"/>
        <v/>
      </c>
      <c r="BL377" s="503"/>
      <c r="BM377" s="575"/>
      <c r="BN377" s="503"/>
      <c r="BO377" s="524"/>
      <c r="BP377" s="573"/>
      <c r="BQ377" s="524"/>
      <c r="BR377" s="30"/>
      <c r="BS377" s="30"/>
    </row>
    <row r="378" spans="1:71" ht="13.5" customHeight="1" x14ac:dyDescent="0.25">
      <c r="A378" s="30"/>
      <c r="B378" s="191" t="s">
        <v>345</v>
      </c>
      <c r="C378" s="30"/>
      <c r="D378" s="30"/>
      <c r="E378" s="30"/>
      <c r="F378" s="30"/>
      <c r="G378" s="30"/>
      <c r="H378" s="190"/>
      <c r="I378" s="190"/>
      <c r="J378" s="190"/>
      <c r="K378" s="190"/>
      <c r="L378" s="190"/>
      <c r="M378" s="190"/>
      <c r="N378" s="190"/>
      <c r="O378" s="190"/>
      <c r="P378" s="190"/>
      <c r="Q378" s="190"/>
      <c r="R378" s="190"/>
      <c r="S378" s="192"/>
      <c r="T378" s="190"/>
      <c r="U378" s="190"/>
      <c r="V378" s="190"/>
      <c r="W378" s="190"/>
      <c r="X378" s="190"/>
      <c r="Y378" s="20"/>
      <c r="Z378" s="20"/>
      <c r="AA378" s="20"/>
      <c r="AB378" s="20"/>
      <c r="AC378" s="20"/>
      <c r="AD378" s="20"/>
      <c r="AE378" s="20"/>
      <c r="AF378" s="136"/>
      <c r="AG378" s="30"/>
      <c r="AH378" s="30"/>
      <c r="AI378" s="30"/>
      <c r="AJ378" s="30"/>
      <c r="AK378" s="570"/>
      <c r="AL378" s="524"/>
      <c r="AM378" s="571"/>
      <c r="AN378" s="503"/>
      <c r="AO378" s="524"/>
      <c r="AP378" s="571"/>
      <c r="AQ378" s="503"/>
      <c r="AR378" s="569"/>
      <c r="AS378" s="503"/>
      <c r="AT378" s="569"/>
      <c r="AU378" s="503"/>
      <c r="AV378" s="569"/>
      <c r="AW378" s="503"/>
      <c r="AX378" s="569"/>
      <c r="AY378" s="503"/>
      <c r="AZ378" s="571"/>
      <c r="BA378" s="503"/>
      <c r="BB378" s="524"/>
      <c r="BC378" s="571"/>
      <c r="BD378" s="503"/>
      <c r="BE378" s="571" t="str">
        <f t="shared" si="5"/>
        <v/>
      </c>
      <c r="BF378" s="503"/>
      <c r="BG378" s="571"/>
      <c r="BH378" s="503"/>
      <c r="BI378" s="571"/>
      <c r="BJ378" s="503"/>
      <c r="BK378" s="571" t="str">
        <f t="shared" si="6"/>
        <v/>
      </c>
      <c r="BL378" s="503"/>
      <c r="BM378" s="571"/>
      <c r="BN378" s="503"/>
      <c r="BO378" s="524"/>
      <c r="BP378" s="569"/>
      <c r="BQ378" s="524"/>
      <c r="BR378" s="30"/>
      <c r="BS378" s="30"/>
    </row>
    <row r="379" spans="1:71" ht="13.5" customHeight="1" x14ac:dyDescent="0.25">
      <c r="A379" s="30"/>
      <c r="B379" s="30" t="s">
        <v>346</v>
      </c>
      <c r="C379" s="30"/>
      <c r="D379" s="30"/>
      <c r="E379" s="30"/>
      <c r="F379" s="30"/>
      <c r="G379" s="30"/>
      <c r="H379" s="190"/>
      <c r="I379" s="190"/>
      <c r="J379" s="190"/>
      <c r="K379" s="190"/>
      <c r="L379" s="190"/>
      <c r="M379" s="190"/>
      <c r="N379" s="190"/>
      <c r="O379" s="190"/>
      <c r="P379" s="190"/>
      <c r="Q379" s="190"/>
      <c r="R379" s="190"/>
      <c r="S379" s="30"/>
      <c r="T379" s="190"/>
      <c r="U379" s="190"/>
      <c r="V379" s="190"/>
      <c r="W379" s="190"/>
      <c r="X379" s="190"/>
      <c r="Y379" s="20"/>
      <c r="Z379" s="20"/>
      <c r="AA379" s="20"/>
      <c r="AB379" s="20"/>
      <c r="AC379" s="20"/>
      <c r="AD379" s="20"/>
      <c r="AE379" s="20"/>
      <c r="AF379" s="136"/>
      <c r="AG379" s="30"/>
      <c r="AH379" s="30"/>
      <c r="AI379" s="30"/>
      <c r="AJ379" s="30"/>
      <c r="AK379" s="574"/>
      <c r="AL379" s="524"/>
      <c r="AM379" s="575"/>
      <c r="AN379" s="503"/>
      <c r="AO379" s="524"/>
      <c r="AP379" s="575"/>
      <c r="AQ379" s="503"/>
      <c r="AR379" s="573"/>
      <c r="AS379" s="503"/>
      <c r="AT379" s="573"/>
      <c r="AU379" s="503"/>
      <c r="AV379" s="573"/>
      <c r="AW379" s="503"/>
      <c r="AX379" s="573"/>
      <c r="AY379" s="503"/>
      <c r="AZ379" s="575"/>
      <c r="BA379" s="503"/>
      <c r="BB379" s="524"/>
      <c r="BC379" s="575"/>
      <c r="BD379" s="503"/>
      <c r="BE379" s="575" t="str">
        <f t="shared" si="5"/>
        <v/>
      </c>
      <c r="BF379" s="503"/>
      <c r="BG379" s="575"/>
      <c r="BH379" s="503"/>
      <c r="BI379" s="575"/>
      <c r="BJ379" s="503"/>
      <c r="BK379" s="575" t="str">
        <f t="shared" si="6"/>
        <v/>
      </c>
      <c r="BL379" s="503"/>
      <c r="BM379" s="575"/>
      <c r="BN379" s="503"/>
      <c r="BO379" s="524"/>
      <c r="BP379" s="573"/>
      <c r="BQ379" s="524"/>
      <c r="BR379" s="30"/>
      <c r="BS379" s="30"/>
    </row>
    <row r="380" spans="1:71" ht="13.5" customHeight="1" x14ac:dyDescent="0.25">
      <c r="A380" s="30"/>
      <c r="B380" s="30" t="s">
        <v>347</v>
      </c>
      <c r="C380" s="30"/>
      <c r="D380" s="30"/>
      <c r="E380" s="30"/>
      <c r="F380" s="30"/>
      <c r="G380" s="30"/>
      <c r="H380" s="190"/>
      <c r="I380" s="190"/>
      <c r="J380" s="190"/>
      <c r="K380" s="190"/>
      <c r="L380" s="190"/>
      <c r="M380" s="190"/>
      <c r="N380" s="190"/>
      <c r="O380" s="190"/>
      <c r="P380" s="190"/>
      <c r="Q380" s="190"/>
      <c r="R380" s="190"/>
      <c r="S380" s="30"/>
      <c r="T380" s="190"/>
      <c r="U380" s="190"/>
      <c r="V380" s="190"/>
      <c r="W380" s="190"/>
      <c r="X380" s="190"/>
      <c r="Y380" s="20"/>
      <c r="Z380" s="20"/>
      <c r="AA380" s="20"/>
      <c r="AB380" s="20"/>
      <c r="AC380" s="20"/>
      <c r="AD380" s="20"/>
      <c r="AE380" s="20"/>
      <c r="AF380" s="136"/>
      <c r="AG380" s="30"/>
      <c r="AH380" s="30"/>
      <c r="AI380" s="30"/>
      <c r="AJ380" s="30"/>
      <c r="AK380" s="570"/>
      <c r="AL380" s="524"/>
      <c r="AM380" s="571"/>
      <c r="AN380" s="503"/>
      <c r="AO380" s="524"/>
      <c r="AP380" s="571"/>
      <c r="AQ380" s="503"/>
      <c r="AR380" s="569"/>
      <c r="AS380" s="503"/>
      <c r="AT380" s="569"/>
      <c r="AU380" s="503"/>
      <c r="AV380" s="569"/>
      <c r="AW380" s="503"/>
      <c r="AX380" s="569"/>
      <c r="AY380" s="503"/>
      <c r="AZ380" s="571"/>
      <c r="BA380" s="503"/>
      <c r="BB380" s="524"/>
      <c r="BC380" s="571"/>
      <c r="BD380" s="503"/>
      <c r="BE380" s="571" t="str">
        <f t="shared" si="5"/>
        <v/>
      </c>
      <c r="BF380" s="503"/>
      <c r="BG380" s="571"/>
      <c r="BH380" s="503"/>
      <c r="BI380" s="571"/>
      <c r="BJ380" s="503"/>
      <c r="BK380" s="571" t="str">
        <f t="shared" si="6"/>
        <v/>
      </c>
      <c r="BL380" s="503"/>
      <c r="BM380" s="571"/>
      <c r="BN380" s="503"/>
      <c r="BO380" s="524"/>
      <c r="BP380" s="569"/>
      <c r="BQ380" s="524"/>
      <c r="BR380" s="30"/>
      <c r="BS380" s="30"/>
    </row>
    <row r="381" spans="1:71" ht="13.5" customHeight="1" x14ac:dyDescent="0.25">
      <c r="A381" s="30"/>
      <c r="B381" s="30" t="s">
        <v>342</v>
      </c>
      <c r="C381" s="30"/>
      <c r="D381" s="30"/>
      <c r="E381" s="30"/>
      <c r="F381" s="30"/>
      <c r="G381" s="30"/>
      <c r="H381" s="190"/>
      <c r="I381" s="190"/>
      <c r="J381" s="190"/>
      <c r="K381" s="190"/>
      <c r="L381" s="190"/>
      <c r="M381" s="190"/>
      <c r="N381" s="190"/>
      <c r="O381" s="190"/>
      <c r="P381" s="190"/>
      <c r="Q381" s="190"/>
      <c r="R381" s="190"/>
      <c r="S381" s="191"/>
      <c r="T381" s="190"/>
      <c r="U381" s="190"/>
      <c r="V381" s="190"/>
      <c r="W381" s="190"/>
      <c r="X381" s="190"/>
      <c r="Y381" s="20"/>
      <c r="Z381" s="20"/>
      <c r="AA381" s="20"/>
      <c r="AB381" s="20"/>
      <c r="AC381" s="20"/>
      <c r="AD381" s="20"/>
      <c r="AE381" s="20"/>
      <c r="AF381" s="136"/>
      <c r="AG381" s="30"/>
      <c r="AH381" s="30"/>
      <c r="AI381" s="30"/>
      <c r="AJ381" s="30"/>
      <c r="AK381" s="574"/>
      <c r="AL381" s="524"/>
      <c r="AM381" s="575"/>
      <c r="AN381" s="503"/>
      <c r="AO381" s="524"/>
      <c r="AP381" s="575"/>
      <c r="AQ381" s="503"/>
      <c r="AR381" s="573"/>
      <c r="AS381" s="503"/>
      <c r="AT381" s="573"/>
      <c r="AU381" s="503"/>
      <c r="AV381" s="573"/>
      <c r="AW381" s="503"/>
      <c r="AX381" s="573"/>
      <c r="AY381" s="503"/>
      <c r="AZ381" s="575"/>
      <c r="BA381" s="503"/>
      <c r="BB381" s="524"/>
      <c r="BC381" s="575"/>
      <c r="BD381" s="503"/>
      <c r="BE381" s="575" t="str">
        <f t="shared" si="5"/>
        <v/>
      </c>
      <c r="BF381" s="503"/>
      <c r="BG381" s="575"/>
      <c r="BH381" s="503"/>
      <c r="BI381" s="575"/>
      <c r="BJ381" s="503"/>
      <c r="BK381" s="575" t="str">
        <f t="shared" si="6"/>
        <v/>
      </c>
      <c r="BL381" s="503"/>
      <c r="BM381" s="575"/>
      <c r="BN381" s="503"/>
      <c r="BO381" s="524"/>
      <c r="BP381" s="573"/>
      <c r="BQ381" s="524"/>
      <c r="BR381" s="30"/>
      <c r="BS381" s="30"/>
    </row>
    <row r="382" spans="1:71" ht="13.5" customHeight="1" x14ac:dyDescent="0.25">
      <c r="A382" s="30"/>
      <c r="B382" s="30"/>
      <c r="C382" s="30"/>
      <c r="D382" s="30"/>
      <c r="E382" s="30"/>
      <c r="F382" s="30"/>
      <c r="G382" s="30"/>
      <c r="H382" s="190"/>
      <c r="I382" s="190"/>
      <c r="J382" s="190"/>
      <c r="K382" s="190"/>
      <c r="L382" s="190"/>
      <c r="M382" s="190"/>
      <c r="N382" s="190"/>
      <c r="O382" s="190"/>
      <c r="P382" s="190"/>
      <c r="Q382" s="190"/>
      <c r="R382" s="190"/>
      <c r="S382" s="190"/>
      <c r="T382" s="190"/>
      <c r="U382" s="190"/>
      <c r="V382" s="190"/>
      <c r="W382" s="190"/>
      <c r="X382" s="190"/>
      <c r="Y382" s="20"/>
      <c r="Z382" s="20"/>
      <c r="AA382" s="20"/>
      <c r="AB382" s="20"/>
      <c r="AC382" s="20"/>
      <c r="AD382" s="20"/>
      <c r="AE382" s="20"/>
      <c r="AF382" s="136"/>
      <c r="AG382" s="30"/>
      <c r="AH382" s="30"/>
      <c r="AI382" s="30"/>
      <c r="AJ382" s="30"/>
      <c r="AK382" s="570"/>
      <c r="AL382" s="524"/>
      <c r="AM382" s="571"/>
      <c r="AN382" s="503"/>
      <c r="AO382" s="524"/>
      <c r="AP382" s="571"/>
      <c r="AQ382" s="503"/>
      <c r="AR382" s="569"/>
      <c r="AS382" s="503"/>
      <c r="AT382" s="569"/>
      <c r="AU382" s="503"/>
      <c r="AV382" s="569"/>
      <c r="AW382" s="503"/>
      <c r="AX382" s="569"/>
      <c r="AY382" s="503"/>
      <c r="AZ382" s="571"/>
      <c r="BA382" s="503"/>
      <c r="BB382" s="524"/>
      <c r="BC382" s="571"/>
      <c r="BD382" s="503"/>
      <c r="BE382" s="571" t="str">
        <f t="shared" si="5"/>
        <v/>
      </c>
      <c r="BF382" s="503"/>
      <c r="BG382" s="571"/>
      <c r="BH382" s="503"/>
      <c r="BI382" s="571"/>
      <c r="BJ382" s="503"/>
      <c r="BK382" s="571" t="str">
        <f t="shared" si="6"/>
        <v/>
      </c>
      <c r="BL382" s="503"/>
      <c r="BM382" s="571"/>
      <c r="BN382" s="503"/>
      <c r="BO382" s="524"/>
      <c r="BP382" s="569"/>
      <c r="BQ382" s="524"/>
      <c r="BR382" s="30"/>
      <c r="BS382" s="30"/>
    </row>
    <row r="383" spans="1:71" ht="13.5" customHeight="1" x14ac:dyDescent="0.25">
      <c r="A383" s="30"/>
      <c r="B383" s="30" t="s">
        <v>348</v>
      </c>
      <c r="C383" s="30"/>
      <c r="D383" s="30"/>
      <c r="E383" s="30"/>
      <c r="F383" s="30"/>
      <c r="G383" s="30"/>
      <c r="H383" s="190"/>
      <c r="I383" s="190"/>
      <c r="J383" s="190"/>
      <c r="K383" s="190"/>
      <c r="L383" s="190"/>
      <c r="M383" s="190"/>
      <c r="N383" s="190"/>
      <c r="O383" s="190"/>
      <c r="P383" s="190"/>
      <c r="Q383" s="190"/>
      <c r="R383" s="190"/>
      <c r="S383" s="190"/>
      <c r="T383" s="190"/>
      <c r="U383" s="190"/>
      <c r="V383" s="190"/>
      <c r="W383" s="190"/>
      <c r="X383" s="190"/>
      <c r="Y383" s="190"/>
      <c r="Z383" s="190"/>
      <c r="AA383" s="190"/>
      <c r="AB383" s="190"/>
      <c r="AC383" s="190"/>
      <c r="AD383" s="190"/>
      <c r="AE383" s="20"/>
      <c r="AF383" s="136"/>
      <c r="AG383" s="30"/>
      <c r="AH383" s="30"/>
      <c r="AI383" s="30"/>
      <c r="AJ383" s="30"/>
      <c r="AK383" s="574"/>
      <c r="AL383" s="524"/>
      <c r="AM383" s="575"/>
      <c r="AN383" s="503"/>
      <c r="AO383" s="524"/>
      <c r="AP383" s="575"/>
      <c r="AQ383" s="503"/>
      <c r="AR383" s="573"/>
      <c r="AS383" s="503"/>
      <c r="AT383" s="573"/>
      <c r="AU383" s="503"/>
      <c r="AV383" s="573"/>
      <c r="AW383" s="503"/>
      <c r="AX383" s="573"/>
      <c r="AY383" s="503"/>
      <c r="AZ383" s="575"/>
      <c r="BA383" s="503"/>
      <c r="BB383" s="524"/>
      <c r="BC383" s="575"/>
      <c r="BD383" s="503"/>
      <c r="BE383" s="575" t="str">
        <f t="shared" si="5"/>
        <v/>
      </c>
      <c r="BF383" s="503"/>
      <c r="BG383" s="575"/>
      <c r="BH383" s="503"/>
      <c r="BI383" s="575"/>
      <c r="BJ383" s="503"/>
      <c r="BK383" s="575" t="str">
        <f t="shared" si="6"/>
        <v/>
      </c>
      <c r="BL383" s="503"/>
      <c r="BM383" s="575"/>
      <c r="BN383" s="503"/>
      <c r="BO383" s="524"/>
      <c r="BP383" s="573"/>
      <c r="BQ383" s="524"/>
      <c r="BR383" s="30"/>
      <c r="BS383" s="30"/>
    </row>
    <row r="384" spans="1:71" ht="13.5" customHeight="1" x14ac:dyDescent="0.25">
      <c r="A384" s="30"/>
      <c r="B384" s="30"/>
      <c r="C384" s="30"/>
      <c r="D384" s="30"/>
      <c r="E384" s="30"/>
      <c r="F384" s="30"/>
      <c r="G384" s="30"/>
      <c r="H384" s="190"/>
      <c r="I384" s="190"/>
      <c r="J384" s="190"/>
      <c r="K384" s="190"/>
      <c r="L384" s="190"/>
      <c r="M384" s="190"/>
      <c r="N384" s="190"/>
      <c r="O384" s="190"/>
      <c r="P384" s="190"/>
      <c r="Q384" s="190"/>
      <c r="R384" s="190"/>
      <c r="S384" s="190"/>
      <c r="T384" s="190"/>
      <c r="U384" s="190"/>
      <c r="V384" s="190"/>
      <c r="W384" s="190"/>
      <c r="X384" s="190"/>
      <c r="Y384" s="190"/>
      <c r="Z384" s="190"/>
      <c r="AA384" s="190"/>
      <c r="AB384" s="190"/>
      <c r="AC384" s="190"/>
      <c r="AD384" s="190"/>
      <c r="AE384" s="20"/>
      <c r="AF384" s="136"/>
      <c r="AG384" s="30"/>
      <c r="AH384" s="30"/>
      <c r="AI384" s="30"/>
      <c r="AJ384" s="30"/>
      <c r="AK384" s="597"/>
      <c r="AL384" s="536"/>
      <c r="AM384" s="595"/>
      <c r="AN384" s="535"/>
      <c r="AO384" s="536"/>
      <c r="AP384" s="595"/>
      <c r="AQ384" s="535"/>
      <c r="AR384" s="596"/>
      <c r="AS384" s="535"/>
      <c r="AT384" s="596"/>
      <c r="AU384" s="535"/>
      <c r="AV384" s="596"/>
      <c r="AW384" s="535"/>
      <c r="AX384" s="596"/>
      <c r="AY384" s="535"/>
      <c r="AZ384" s="595"/>
      <c r="BA384" s="535"/>
      <c r="BB384" s="536"/>
      <c r="BC384" s="595"/>
      <c r="BD384" s="535"/>
      <c r="BE384" s="571" t="str">
        <f t="shared" si="5"/>
        <v/>
      </c>
      <c r="BF384" s="503"/>
      <c r="BG384" s="595"/>
      <c r="BH384" s="535"/>
      <c r="BI384" s="595"/>
      <c r="BJ384" s="535"/>
      <c r="BK384" s="571" t="str">
        <f t="shared" si="6"/>
        <v/>
      </c>
      <c r="BL384" s="503"/>
      <c r="BM384" s="595"/>
      <c r="BN384" s="535"/>
      <c r="BO384" s="536"/>
      <c r="BP384" s="596"/>
      <c r="BQ384" s="536"/>
      <c r="BR384" s="30"/>
      <c r="BS384" s="30"/>
    </row>
    <row r="385" spans="1:71" ht="13.5" customHeight="1" x14ac:dyDescent="0.25">
      <c r="A385" s="30"/>
      <c r="B385" s="30" t="s">
        <v>349</v>
      </c>
      <c r="C385" s="30"/>
      <c r="D385" s="30"/>
      <c r="E385" s="30"/>
      <c r="F385" s="30"/>
      <c r="G385" s="30"/>
      <c r="H385" s="190"/>
      <c r="I385" s="190"/>
      <c r="J385" s="20"/>
      <c r="K385" s="20"/>
      <c r="L385" s="20"/>
      <c r="M385" s="20"/>
      <c r="N385" s="20"/>
      <c r="O385" s="20"/>
      <c r="P385" s="20"/>
      <c r="Q385" s="20"/>
      <c r="R385" s="20"/>
      <c r="S385" s="190"/>
      <c r="T385" s="190"/>
      <c r="U385" s="190"/>
      <c r="V385" s="190"/>
      <c r="W385" s="190"/>
      <c r="X385" s="190"/>
      <c r="Y385" s="20"/>
      <c r="Z385" s="20"/>
      <c r="AA385" s="20"/>
      <c r="AB385" s="20"/>
      <c r="AC385" s="20"/>
      <c r="AD385" s="20"/>
      <c r="AE385" s="20"/>
      <c r="AF385" s="136"/>
      <c r="AG385" s="30"/>
      <c r="AH385" s="30"/>
      <c r="AI385" s="30"/>
      <c r="AJ385" s="30"/>
      <c r="AK385" s="576" t="s">
        <v>214</v>
      </c>
      <c r="AL385" s="503"/>
      <c r="AM385" s="503"/>
      <c r="AN385" s="503"/>
      <c r="AO385" s="503"/>
      <c r="AP385" s="518"/>
      <c r="AQ385" s="519"/>
      <c r="AR385" s="520" t="str">
        <f>IF(SUM(AR361:AS384)=0,"",SUM(AR361:AS384))</f>
        <v/>
      </c>
      <c r="AS385" s="521"/>
      <c r="AT385" s="520" t="str">
        <f>IF(SUM(AT361:AU384)=0,"",SUM(AT361:AU384))</f>
        <v/>
      </c>
      <c r="AU385" s="519"/>
      <c r="AV385" s="520" t="str">
        <f>IF(SUM(AV361:AW384)=0,"",SUM(AV361:AW384))</f>
        <v/>
      </c>
      <c r="AW385" s="519"/>
      <c r="AX385" s="520" t="str">
        <f>IF(SUM(AX361:AY384)=0,"",SUM(AX361:AY384))</f>
        <v/>
      </c>
      <c r="AY385" s="521"/>
      <c r="AZ385" s="520" t="str">
        <f>IF(SUM(AZ361:BA384)=0,"",SUM(AZ361:BA384))</f>
        <v/>
      </c>
      <c r="BA385" s="519"/>
      <c r="BB385" s="521"/>
      <c r="BC385" s="518"/>
      <c r="BD385" s="519"/>
      <c r="BE385" s="518" t="str">
        <f>IF(SUM(BE359:BF384)=0,"",SUM(BE359:BF384))</f>
        <v/>
      </c>
      <c r="BF385" s="519"/>
      <c r="BG385" s="518"/>
      <c r="BH385" s="519"/>
      <c r="BI385" s="518"/>
      <c r="BJ385" s="519"/>
      <c r="BK385" s="518" t="str">
        <f>IF(SUM(BK359:BL384)=0,"",SUM(BK359:BL384))</f>
        <v/>
      </c>
      <c r="BL385" s="519"/>
      <c r="BM385" s="520" t="str">
        <f>IF(SUM(BM361:BN384)=0,"",SUM(BM361:BN384))</f>
        <v/>
      </c>
      <c r="BN385" s="519"/>
      <c r="BO385" s="521"/>
      <c r="BP385" s="520" t="str">
        <f>IF(SUM(BP361:BQ384)=0,"",SUM(BP361:BQ384))</f>
        <v/>
      </c>
      <c r="BQ385" s="521"/>
      <c r="BR385" s="30"/>
      <c r="BS385" s="30"/>
    </row>
    <row r="386" spans="1:71" ht="13.5" customHeight="1" x14ac:dyDescent="0.25">
      <c r="A386" s="30"/>
      <c r="B386" s="30" t="s">
        <v>350</v>
      </c>
      <c r="C386" s="30"/>
      <c r="D386" s="30"/>
      <c r="E386" s="30"/>
      <c r="F386" s="30"/>
      <c r="G386" s="30"/>
      <c r="H386" s="136"/>
      <c r="I386" s="136"/>
      <c r="J386" s="136"/>
      <c r="K386" s="136"/>
      <c r="L386" s="136"/>
      <c r="M386" s="136"/>
      <c r="N386" s="136"/>
      <c r="O386" s="136"/>
      <c r="P386" s="136"/>
      <c r="Q386" s="136"/>
      <c r="R386" s="136"/>
      <c r="S386" s="189"/>
      <c r="T386" s="190"/>
      <c r="U386" s="190"/>
      <c r="V386" s="190"/>
      <c r="W386" s="190"/>
      <c r="X386" s="190"/>
      <c r="Y386" s="136"/>
      <c r="Z386" s="136"/>
      <c r="AA386" s="136"/>
      <c r="AB386" s="136"/>
      <c r="AC386" s="136"/>
      <c r="AD386" s="136"/>
      <c r="AE386" s="136"/>
      <c r="AF386" s="136"/>
      <c r="AG386" s="30"/>
      <c r="AH386" s="30"/>
      <c r="AI386" s="30"/>
      <c r="AJ386" s="30"/>
      <c r="AK386" s="30"/>
      <c r="AL386" s="30"/>
      <c r="AM386" s="30"/>
      <c r="AN386" s="30"/>
      <c r="AO386" s="30"/>
      <c r="AP386" s="30"/>
      <c r="AQ386" s="30"/>
      <c r="AR386" s="30"/>
      <c r="AS386" s="30"/>
      <c r="AT386" s="30"/>
      <c r="AU386" s="30"/>
      <c r="AV386" s="30"/>
      <c r="AW386" s="30"/>
      <c r="AX386" s="30"/>
      <c r="AY386" s="30"/>
      <c r="AZ386" s="30"/>
      <c r="BA386" s="30"/>
      <c r="BB386" s="30"/>
      <c r="BC386" s="30"/>
      <c r="BD386" s="30"/>
      <c r="BE386" s="30"/>
      <c r="BF386" s="30"/>
      <c r="BG386" s="30"/>
      <c r="BH386" s="30"/>
      <c r="BI386" s="30"/>
      <c r="BJ386" s="30"/>
      <c r="BK386" s="30"/>
      <c r="BL386" s="30"/>
      <c r="BM386" s="30"/>
      <c r="BN386" s="30"/>
      <c r="BO386" s="30"/>
      <c r="BP386" s="30"/>
      <c r="BQ386" s="30"/>
      <c r="BR386" s="30"/>
      <c r="BS386" s="30"/>
    </row>
    <row r="387" spans="1:71" ht="13.5" customHeight="1" x14ac:dyDescent="0.25">
      <c r="A387" s="30"/>
      <c r="B387" s="30" t="s">
        <v>351</v>
      </c>
      <c r="C387" s="30"/>
      <c r="D387" s="30"/>
      <c r="E387" s="30"/>
      <c r="F387" s="30"/>
      <c r="G387" s="30"/>
      <c r="H387" s="136"/>
      <c r="I387" s="136"/>
      <c r="J387" s="136"/>
      <c r="K387" s="136"/>
      <c r="L387" s="136"/>
      <c r="M387" s="136"/>
      <c r="N387" s="136"/>
      <c r="O387" s="136"/>
      <c r="P387" s="136"/>
      <c r="Q387" s="136"/>
      <c r="R387" s="136"/>
      <c r="S387" s="190"/>
      <c r="T387" s="136"/>
      <c r="U387" s="136"/>
      <c r="V387" s="136"/>
      <c r="W387" s="136"/>
      <c r="X387" s="136"/>
      <c r="Y387" s="136"/>
      <c r="Z387" s="136"/>
      <c r="AA387" s="136"/>
      <c r="AB387" s="136"/>
      <c r="AC387" s="136"/>
      <c r="AD387" s="136"/>
      <c r="AE387" s="136"/>
      <c r="AF387" s="136"/>
      <c r="AG387" s="30"/>
      <c r="AH387" s="30"/>
      <c r="AI387" s="30"/>
      <c r="AJ387" s="30"/>
      <c r="AK387" s="30"/>
      <c r="AL387" s="30"/>
      <c r="AM387" s="30"/>
      <c r="AN387" s="30"/>
      <c r="AO387" s="30"/>
      <c r="AP387" s="30"/>
      <c r="AQ387" s="30"/>
      <c r="AR387" s="30"/>
      <c r="AS387" s="30"/>
      <c r="AT387" s="30"/>
      <c r="AU387" s="30"/>
      <c r="AV387" s="30"/>
      <c r="AW387" s="30"/>
      <c r="AX387" s="30"/>
      <c r="AY387" s="30"/>
      <c r="AZ387" s="30"/>
      <c r="BA387" s="30"/>
      <c r="BB387" s="30"/>
      <c r="BC387" s="30"/>
      <c r="BD387" s="30"/>
      <c r="BE387" s="30"/>
      <c r="BF387" s="30"/>
      <c r="BG387" s="30"/>
      <c r="BH387" s="30"/>
      <c r="BI387" s="30"/>
      <c r="BJ387" s="30"/>
      <c r="BK387" s="30"/>
      <c r="BL387" s="30"/>
      <c r="BM387" s="30"/>
      <c r="BN387" s="30"/>
      <c r="BO387" s="30"/>
      <c r="BP387" s="30"/>
      <c r="BQ387" s="30"/>
      <c r="BR387" s="30"/>
      <c r="BS387" s="30"/>
    </row>
    <row r="388" spans="1:71" ht="13.5" customHeight="1" x14ac:dyDescent="0.25">
      <c r="A388" s="30"/>
      <c r="B388" s="30" t="s">
        <v>352</v>
      </c>
      <c r="C388" s="136"/>
      <c r="D388" s="136"/>
      <c r="E388" s="136"/>
      <c r="F388" s="136"/>
      <c r="G388" s="136"/>
      <c r="H388" s="136"/>
      <c r="I388" s="136"/>
      <c r="J388" s="136"/>
      <c r="K388" s="136"/>
      <c r="L388" s="136"/>
      <c r="M388" s="136"/>
      <c r="N388" s="136"/>
      <c r="O388" s="136"/>
      <c r="P388" s="136"/>
      <c r="Q388" s="136"/>
      <c r="R388" s="136"/>
      <c r="S388" s="191"/>
      <c r="T388" s="136"/>
      <c r="U388" s="136"/>
      <c r="V388" s="136"/>
      <c r="W388" s="136"/>
      <c r="X388" s="136"/>
      <c r="Y388" s="136"/>
      <c r="Z388" s="136"/>
      <c r="AA388" s="136"/>
      <c r="AB388" s="136"/>
      <c r="AC388" s="136"/>
      <c r="AD388" s="136"/>
      <c r="AE388" s="136"/>
      <c r="AF388" s="136"/>
      <c r="AG388" s="30"/>
      <c r="AH388" s="30"/>
      <c r="AI388" s="30"/>
      <c r="AJ388" s="30"/>
      <c r="AK388" s="30"/>
      <c r="AL388" s="30"/>
      <c r="AM388" s="30"/>
      <c r="AN388" s="30"/>
      <c r="AO388" s="30"/>
      <c r="AP388" s="30"/>
      <c r="AQ388" s="30"/>
      <c r="AR388" s="30"/>
      <c r="AS388" s="30"/>
      <c r="AT388" s="30"/>
      <c r="AU388" s="30"/>
      <c r="AV388" s="30"/>
      <c r="AW388" s="30"/>
      <c r="AX388" s="30"/>
      <c r="AY388" s="30"/>
      <c r="AZ388" s="30"/>
      <c r="BA388" s="30"/>
      <c r="BB388" s="30"/>
      <c r="BC388" s="30"/>
      <c r="BD388" s="30"/>
      <c r="BE388" s="30"/>
      <c r="BF388" s="30"/>
      <c r="BG388" s="30"/>
      <c r="BH388" s="30"/>
      <c r="BI388" s="30"/>
      <c r="BJ388" s="30"/>
      <c r="BK388" s="30"/>
      <c r="BL388" s="30"/>
      <c r="BM388" s="30"/>
      <c r="BN388" s="30"/>
      <c r="BO388" s="30"/>
      <c r="BP388" s="30"/>
      <c r="BQ388" s="30"/>
      <c r="BR388" s="30"/>
      <c r="BS388" s="30"/>
    </row>
    <row r="389" spans="1:71" ht="13.5" customHeight="1" x14ac:dyDescent="0.25">
      <c r="A389" s="30"/>
      <c r="B389" s="30"/>
      <c r="C389" s="30"/>
      <c r="D389" s="30"/>
      <c r="E389" s="30"/>
      <c r="F389" s="30"/>
      <c r="G389" s="30"/>
      <c r="H389" s="136"/>
      <c r="I389" s="136"/>
      <c r="J389" s="136"/>
      <c r="K389" s="136"/>
      <c r="L389" s="136"/>
      <c r="M389" s="136"/>
      <c r="N389" s="136"/>
      <c r="O389" s="136"/>
      <c r="P389" s="136"/>
      <c r="Q389" s="136"/>
      <c r="R389" s="136"/>
      <c r="S389" s="190"/>
      <c r="T389" s="136"/>
      <c r="U389" s="136"/>
      <c r="V389" s="136"/>
      <c r="W389" s="136"/>
      <c r="X389" s="136"/>
      <c r="Y389" s="136"/>
      <c r="Z389" s="136"/>
      <c r="AA389" s="136"/>
      <c r="AB389" s="136"/>
      <c r="AC389" s="136"/>
      <c r="AD389" s="136"/>
      <c r="AE389" s="136"/>
      <c r="AF389" s="136"/>
      <c r="AG389" s="30"/>
      <c r="AH389" s="30"/>
      <c r="AI389" s="30"/>
      <c r="AJ389" s="30"/>
      <c r="AK389" s="30"/>
      <c r="AL389" s="30"/>
      <c r="AM389" s="30"/>
      <c r="AN389" s="30"/>
      <c r="AO389" s="30"/>
      <c r="AP389" s="30"/>
      <c r="AQ389" s="30"/>
      <c r="AR389" s="30"/>
      <c r="AS389" s="30"/>
      <c r="AT389" s="30"/>
      <c r="AU389" s="30"/>
      <c r="AV389" s="30"/>
      <c r="AW389" s="30"/>
      <c r="AX389" s="30"/>
      <c r="AY389" s="30"/>
      <c r="AZ389" s="30"/>
      <c r="BA389" s="30"/>
      <c r="BB389" s="30"/>
      <c r="BC389" s="30"/>
      <c r="BD389" s="30"/>
      <c r="BE389" s="30"/>
      <c r="BF389" s="30"/>
      <c r="BG389" s="30"/>
      <c r="BH389" s="30"/>
      <c r="BI389" s="30"/>
      <c r="BJ389" s="30"/>
      <c r="BK389" s="30"/>
      <c r="BL389" s="30"/>
      <c r="BM389" s="30"/>
      <c r="BN389" s="30"/>
      <c r="BO389" s="30"/>
      <c r="BP389" s="30"/>
      <c r="BQ389" s="30"/>
      <c r="BR389" s="30"/>
      <c r="BS389" s="30"/>
    </row>
    <row r="390" spans="1:71" ht="13.5" customHeight="1" x14ac:dyDescent="0.25">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c r="AA390" s="30"/>
      <c r="AB390" s="30"/>
      <c r="AC390" s="30"/>
      <c r="AD390" s="30"/>
      <c r="AE390" s="30"/>
      <c r="AF390" s="30"/>
      <c r="AG390" s="30"/>
      <c r="AH390" s="30"/>
      <c r="AI390" s="30"/>
      <c r="AJ390" s="30"/>
      <c r="AK390" s="30"/>
      <c r="AL390" s="30"/>
      <c r="AM390" s="30"/>
      <c r="AN390" s="30"/>
      <c r="AO390" s="30"/>
      <c r="AP390" s="30"/>
      <c r="AQ390" s="30"/>
      <c r="AR390" s="30"/>
      <c r="AS390" s="30"/>
      <c r="AT390" s="30"/>
      <c r="AU390" s="30"/>
      <c r="AV390" s="30"/>
      <c r="AW390" s="30"/>
      <c r="AX390" s="30"/>
      <c r="AY390" s="30"/>
      <c r="AZ390" s="30"/>
      <c r="BA390" s="30"/>
      <c r="BB390" s="30"/>
      <c r="BC390" s="30"/>
      <c r="BD390" s="30"/>
      <c r="BE390" s="30"/>
      <c r="BF390" s="30"/>
      <c r="BG390" s="30"/>
      <c r="BH390" s="30"/>
      <c r="BI390" s="30"/>
      <c r="BJ390" s="30"/>
      <c r="BK390" s="30"/>
      <c r="BL390" s="30"/>
      <c r="BM390" s="30"/>
      <c r="BN390" s="30"/>
      <c r="BO390" s="30"/>
      <c r="BP390" s="30"/>
      <c r="BQ390" s="30"/>
      <c r="BR390" s="30"/>
      <c r="BS390" s="30"/>
    </row>
    <row r="391" spans="1:71" ht="13.5" customHeight="1" x14ac:dyDescent="0.25">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c r="AA391" s="30"/>
      <c r="AB391" s="30"/>
      <c r="AC391" s="30"/>
      <c r="AD391" s="30"/>
      <c r="AE391" s="30"/>
      <c r="AF391" s="30"/>
      <c r="AG391" s="30"/>
      <c r="AH391" s="30"/>
      <c r="AI391" s="30"/>
      <c r="AJ391" s="30"/>
      <c r="AK391" s="30"/>
      <c r="AL391" s="30"/>
      <c r="AM391" s="30"/>
      <c r="AN391" s="30"/>
      <c r="AO391" s="30"/>
      <c r="AP391" s="30"/>
      <c r="AQ391" s="30"/>
      <c r="AR391" s="30"/>
      <c r="AS391" s="30"/>
      <c r="AT391" s="30"/>
      <c r="AU391" s="30"/>
      <c r="AV391" s="30"/>
      <c r="AW391" s="30"/>
      <c r="AX391" s="30"/>
      <c r="AY391" s="30"/>
      <c r="AZ391" s="30"/>
      <c r="BA391" s="30"/>
      <c r="BB391" s="30"/>
      <c r="BC391" s="30"/>
      <c r="BD391" s="30"/>
      <c r="BE391" s="30"/>
      <c r="BF391" s="30"/>
      <c r="BG391" s="30"/>
      <c r="BH391" s="30"/>
      <c r="BI391" s="30"/>
      <c r="BJ391" s="30"/>
      <c r="BK391" s="30"/>
      <c r="BL391" s="30"/>
      <c r="BM391" s="30"/>
      <c r="BN391" s="30"/>
      <c r="BO391" s="30"/>
      <c r="BP391" s="30"/>
      <c r="BQ391" s="30"/>
      <c r="BR391" s="30"/>
      <c r="BS391" s="30"/>
    </row>
    <row r="392" spans="1:71" ht="13.5" customHeight="1" x14ac:dyDescent="0.25">
      <c r="A392" s="30"/>
      <c r="B392" s="49" t="s">
        <v>291</v>
      </c>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c r="AA392" s="44"/>
      <c r="AB392" s="44"/>
      <c r="AC392" s="44"/>
      <c r="AD392" s="44"/>
      <c r="AE392" s="44"/>
      <c r="AF392" s="44"/>
      <c r="AG392" s="44"/>
      <c r="AH392" s="44"/>
      <c r="AI392" s="30"/>
      <c r="AJ392" s="136"/>
      <c r="AK392" s="49" t="s">
        <v>291</v>
      </c>
      <c r="AL392" s="44"/>
      <c r="AM392" s="44"/>
      <c r="AN392" s="44"/>
      <c r="AO392" s="44"/>
      <c r="AP392" s="44"/>
      <c r="AQ392" s="44"/>
      <c r="AR392" s="44"/>
      <c r="AS392" s="44"/>
      <c r="AT392" s="44"/>
      <c r="AU392" s="44"/>
      <c r="AV392" s="44"/>
      <c r="AW392" s="44"/>
      <c r="AX392" s="44"/>
      <c r="AY392" s="44"/>
      <c r="AZ392" s="44"/>
      <c r="BA392" s="44"/>
      <c r="BB392" s="44"/>
      <c r="BC392" s="44"/>
      <c r="BD392" s="44"/>
      <c r="BE392" s="44"/>
      <c r="BF392" s="44"/>
      <c r="BG392" s="44"/>
      <c r="BH392" s="44"/>
      <c r="BI392" s="44"/>
      <c r="BJ392" s="44"/>
      <c r="BK392" s="44"/>
      <c r="BL392" s="44"/>
      <c r="BM392" s="44"/>
      <c r="BN392" s="44"/>
      <c r="BO392" s="44"/>
      <c r="BP392" s="44"/>
      <c r="BQ392" s="44"/>
      <c r="BR392" s="44"/>
      <c r="BS392" s="30"/>
    </row>
    <row r="393" spans="1:71" ht="13.5" customHeight="1" x14ac:dyDescent="0.25">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c r="AA393" s="30"/>
      <c r="AB393" s="30"/>
      <c r="AC393" s="30"/>
      <c r="AD393" s="30"/>
      <c r="AE393" s="30"/>
      <c r="AF393" s="30"/>
      <c r="AG393" s="30"/>
      <c r="AH393" s="30"/>
      <c r="AI393" s="30"/>
      <c r="AJ393" s="30"/>
      <c r="AK393" s="30"/>
      <c r="AL393" s="30"/>
      <c r="AM393" s="30"/>
      <c r="AN393" s="30"/>
      <c r="AO393" s="30"/>
      <c r="AP393" s="30"/>
      <c r="AQ393" s="30"/>
      <c r="AR393" s="30"/>
      <c r="AS393" s="30"/>
      <c r="AT393" s="30"/>
      <c r="AU393" s="30"/>
      <c r="AV393" s="30"/>
      <c r="AW393" s="30"/>
      <c r="AX393" s="30"/>
      <c r="AY393" s="30"/>
      <c r="AZ393" s="30"/>
      <c r="BA393" s="30"/>
      <c r="BB393" s="30"/>
      <c r="BC393" s="30"/>
      <c r="BD393" s="30"/>
      <c r="BE393" s="30"/>
      <c r="BF393" s="30"/>
      <c r="BG393" s="30"/>
      <c r="BH393" s="30"/>
      <c r="BI393" s="30"/>
      <c r="BJ393" s="30"/>
      <c r="BK393" s="30"/>
      <c r="BL393" s="30"/>
      <c r="BM393" s="30"/>
      <c r="BN393" s="30"/>
      <c r="BO393" s="30"/>
      <c r="BP393" s="30"/>
      <c r="BQ393" s="30"/>
      <c r="BR393" s="30"/>
      <c r="BS393" s="30"/>
    </row>
    <row r="394" spans="1:71" ht="13.5" customHeight="1" x14ac:dyDescent="0.25">
      <c r="A394" s="30"/>
      <c r="B394" s="180"/>
      <c r="C394" s="181"/>
      <c r="D394" s="180"/>
      <c r="E394" s="182"/>
      <c r="F394" s="182"/>
      <c r="G394" s="180"/>
      <c r="H394" s="182"/>
      <c r="I394" s="180"/>
      <c r="J394" s="182"/>
      <c r="K394" s="180"/>
      <c r="L394" s="182"/>
      <c r="M394" s="180"/>
      <c r="N394" s="182"/>
      <c r="O394" s="180"/>
      <c r="P394" s="182"/>
      <c r="Q394" s="180"/>
      <c r="R394" s="182"/>
      <c r="S394" s="181"/>
      <c r="T394" s="180"/>
      <c r="U394" s="182"/>
      <c r="V394" s="180"/>
      <c r="W394" s="181"/>
      <c r="X394" s="182" t="s">
        <v>293</v>
      </c>
      <c r="Y394" s="181"/>
      <c r="Z394" s="180"/>
      <c r="AA394" s="181"/>
      <c r="AB394" s="182" t="s">
        <v>294</v>
      </c>
      <c r="AC394" s="181"/>
      <c r="AD394" s="180"/>
      <c r="AE394" s="182"/>
      <c r="AF394" s="181"/>
      <c r="AG394" s="182"/>
      <c r="AH394" s="181"/>
      <c r="AI394" s="30"/>
      <c r="AJ394" s="30"/>
      <c r="AK394" s="180"/>
      <c r="AL394" s="181"/>
      <c r="AM394" s="180"/>
      <c r="AN394" s="182"/>
      <c r="AO394" s="182"/>
      <c r="AP394" s="180"/>
      <c r="AQ394" s="182"/>
      <c r="AR394" s="180"/>
      <c r="AS394" s="182"/>
      <c r="AT394" s="180"/>
      <c r="AU394" s="182"/>
      <c r="AV394" s="180"/>
      <c r="AW394" s="182"/>
      <c r="AX394" s="180"/>
      <c r="AY394" s="182"/>
      <c r="AZ394" s="180"/>
      <c r="BA394" s="182"/>
      <c r="BB394" s="181"/>
      <c r="BC394" s="180"/>
      <c r="BD394" s="182"/>
      <c r="BE394" s="180"/>
      <c r="BF394" s="181"/>
      <c r="BG394" s="182" t="s">
        <v>293</v>
      </c>
      <c r="BH394" s="181"/>
      <c r="BI394" s="180"/>
      <c r="BJ394" s="181"/>
      <c r="BK394" s="182" t="s">
        <v>294</v>
      </c>
      <c r="BL394" s="181"/>
      <c r="BM394" s="180"/>
      <c r="BN394" s="182"/>
      <c r="BO394" s="181"/>
      <c r="BP394" s="182"/>
      <c r="BQ394" s="181"/>
      <c r="BR394" s="30"/>
      <c r="BS394" s="30"/>
    </row>
    <row r="395" spans="1:71" ht="13.5" customHeight="1" x14ac:dyDescent="0.25">
      <c r="A395" s="30"/>
      <c r="B395" s="156"/>
      <c r="C395" s="183"/>
      <c r="D395" s="156"/>
      <c r="E395" s="184"/>
      <c r="F395" s="184"/>
      <c r="G395" s="156"/>
      <c r="H395" s="184"/>
      <c r="I395" s="156" t="s">
        <v>296</v>
      </c>
      <c r="J395" s="184"/>
      <c r="K395" s="156"/>
      <c r="L395" s="184"/>
      <c r="M395" s="156" t="s">
        <v>297</v>
      </c>
      <c r="N395" s="184"/>
      <c r="O395" s="156"/>
      <c r="P395" s="184"/>
      <c r="Q395" s="156"/>
      <c r="R395" s="184"/>
      <c r="S395" s="183"/>
      <c r="T395" s="156" t="s">
        <v>298</v>
      </c>
      <c r="U395" s="184"/>
      <c r="V395" s="156"/>
      <c r="W395" s="183"/>
      <c r="X395" s="184" t="s">
        <v>299</v>
      </c>
      <c r="Y395" s="183"/>
      <c r="Z395" s="156" t="s">
        <v>300</v>
      </c>
      <c r="AA395" s="183"/>
      <c r="AB395" s="184" t="s">
        <v>299</v>
      </c>
      <c r="AC395" s="183"/>
      <c r="AD395" s="156" t="s">
        <v>301</v>
      </c>
      <c r="AE395" s="184"/>
      <c r="AF395" s="183"/>
      <c r="AG395" s="184" t="s">
        <v>302</v>
      </c>
      <c r="AH395" s="183"/>
      <c r="AI395" s="30"/>
      <c r="AJ395" s="30"/>
      <c r="AK395" s="156"/>
      <c r="AL395" s="183"/>
      <c r="AM395" s="156"/>
      <c r="AN395" s="184"/>
      <c r="AO395" s="184"/>
      <c r="AP395" s="156"/>
      <c r="AQ395" s="184"/>
      <c r="AR395" s="156" t="s">
        <v>296</v>
      </c>
      <c r="AS395" s="184"/>
      <c r="AT395" s="156"/>
      <c r="AU395" s="184"/>
      <c r="AV395" s="156" t="s">
        <v>297</v>
      </c>
      <c r="AW395" s="184"/>
      <c r="AX395" s="156"/>
      <c r="AY395" s="184"/>
      <c r="AZ395" s="156"/>
      <c r="BA395" s="184"/>
      <c r="BB395" s="183"/>
      <c r="BC395" s="156" t="s">
        <v>298</v>
      </c>
      <c r="BD395" s="184"/>
      <c r="BE395" s="156"/>
      <c r="BF395" s="183"/>
      <c r="BG395" s="184" t="s">
        <v>299</v>
      </c>
      <c r="BH395" s="183"/>
      <c r="BI395" s="156" t="s">
        <v>300</v>
      </c>
      <c r="BJ395" s="183"/>
      <c r="BK395" s="184" t="s">
        <v>299</v>
      </c>
      <c r="BL395" s="183"/>
      <c r="BM395" s="156" t="s">
        <v>301</v>
      </c>
      <c r="BN395" s="184"/>
      <c r="BO395" s="183"/>
      <c r="BP395" s="184" t="s">
        <v>302</v>
      </c>
      <c r="BQ395" s="183"/>
      <c r="BR395" s="30"/>
      <c r="BS395" s="30"/>
    </row>
    <row r="396" spans="1:71" ht="13.5" customHeight="1" x14ac:dyDescent="0.25">
      <c r="A396" s="30"/>
      <c r="B396" s="156" t="s">
        <v>211</v>
      </c>
      <c r="C396" s="183"/>
      <c r="D396" s="156"/>
      <c r="E396" s="184"/>
      <c r="F396" s="184"/>
      <c r="G396" s="156" t="s">
        <v>51</v>
      </c>
      <c r="H396" s="184"/>
      <c r="I396" s="156" t="s">
        <v>304</v>
      </c>
      <c r="J396" s="184"/>
      <c r="K396" s="156" t="s">
        <v>305</v>
      </c>
      <c r="L396" s="184"/>
      <c r="M396" s="156">
        <v>179</v>
      </c>
      <c r="N396" s="184"/>
      <c r="O396" s="156" t="s">
        <v>306</v>
      </c>
      <c r="P396" s="184"/>
      <c r="Q396" s="156"/>
      <c r="R396" s="184"/>
      <c r="S396" s="183"/>
      <c r="T396" s="156" t="s">
        <v>307</v>
      </c>
      <c r="U396" s="184"/>
      <c r="V396" s="156" t="s">
        <v>308</v>
      </c>
      <c r="W396" s="183"/>
      <c r="X396" s="184" t="s">
        <v>309</v>
      </c>
      <c r="Y396" s="183"/>
      <c r="Z396" s="156" t="s">
        <v>310</v>
      </c>
      <c r="AA396" s="183"/>
      <c r="AB396" s="184" t="s">
        <v>311</v>
      </c>
      <c r="AC396" s="183"/>
      <c r="AD396" s="156" t="s">
        <v>312</v>
      </c>
      <c r="AE396" s="184"/>
      <c r="AF396" s="183"/>
      <c r="AG396" s="184" t="s">
        <v>310</v>
      </c>
      <c r="AH396" s="183"/>
      <c r="AI396" s="30"/>
      <c r="AJ396" s="30"/>
      <c r="AK396" s="156" t="s">
        <v>211</v>
      </c>
      <c r="AL396" s="183"/>
      <c r="AM396" s="156"/>
      <c r="AN396" s="184"/>
      <c r="AO396" s="184"/>
      <c r="AP396" s="156" t="s">
        <v>51</v>
      </c>
      <c r="AQ396" s="184"/>
      <c r="AR396" s="156" t="s">
        <v>304</v>
      </c>
      <c r="AS396" s="184"/>
      <c r="AT396" s="156" t="s">
        <v>305</v>
      </c>
      <c r="AU396" s="184"/>
      <c r="AV396" s="156">
        <v>179</v>
      </c>
      <c r="AW396" s="184"/>
      <c r="AX396" s="156" t="s">
        <v>306</v>
      </c>
      <c r="AY396" s="184"/>
      <c r="AZ396" s="156"/>
      <c r="BA396" s="184"/>
      <c r="BB396" s="183"/>
      <c r="BC396" s="156" t="s">
        <v>307</v>
      </c>
      <c r="BD396" s="184"/>
      <c r="BE396" s="156" t="s">
        <v>308</v>
      </c>
      <c r="BF396" s="183"/>
      <c r="BG396" s="184" t="s">
        <v>309</v>
      </c>
      <c r="BH396" s="183"/>
      <c r="BI396" s="156" t="s">
        <v>310</v>
      </c>
      <c r="BJ396" s="183"/>
      <c r="BK396" s="184" t="s">
        <v>311</v>
      </c>
      <c r="BL396" s="183"/>
      <c r="BM396" s="156" t="s">
        <v>312</v>
      </c>
      <c r="BN396" s="184"/>
      <c r="BO396" s="183"/>
      <c r="BP396" s="184" t="s">
        <v>310</v>
      </c>
      <c r="BQ396" s="183"/>
      <c r="BR396" s="30"/>
      <c r="BS396" s="30"/>
    </row>
    <row r="397" spans="1:71" ht="13.5" customHeight="1" x14ac:dyDescent="0.25">
      <c r="A397" s="30"/>
      <c r="B397" s="185" t="s">
        <v>314</v>
      </c>
      <c r="C397" s="155"/>
      <c r="D397" s="185" t="s">
        <v>315</v>
      </c>
      <c r="E397" s="154"/>
      <c r="F397" s="154"/>
      <c r="G397" s="185" t="s">
        <v>316</v>
      </c>
      <c r="H397" s="154"/>
      <c r="I397" s="594" t="s">
        <v>317</v>
      </c>
      <c r="J397" s="503"/>
      <c r="K397" s="185" t="s">
        <v>318</v>
      </c>
      <c r="L397" s="154"/>
      <c r="M397" s="156" t="s">
        <v>319</v>
      </c>
      <c r="N397" s="184"/>
      <c r="O397" s="185" t="s">
        <v>320</v>
      </c>
      <c r="P397" s="154"/>
      <c r="Q397" s="185" t="s">
        <v>321</v>
      </c>
      <c r="R397" s="154"/>
      <c r="S397" s="155"/>
      <c r="T397" s="185" t="s">
        <v>322</v>
      </c>
      <c r="U397" s="154"/>
      <c r="V397" s="185" t="s">
        <v>323</v>
      </c>
      <c r="W397" s="155"/>
      <c r="X397" s="154" t="s">
        <v>324</v>
      </c>
      <c r="Y397" s="155"/>
      <c r="Z397" s="185" t="s">
        <v>325</v>
      </c>
      <c r="AA397" s="155"/>
      <c r="AB397" s="154" t="s">
        <v>324</v>
      </c>
      <c r="AC397" s="155"/>
      <c r="AD397" s="185" t="s">
        <v>326</v>
      </c>
      <c r="AE397" s="154"/>
      <c r="AF397" s="155"/>
      <c r="AG397" s="154" t="s">
        <v>327</v>
      </c>
      <c r="AH397" s="155"/>
      <c r="AI397" s="30"/>
      <c r="AJ397" s="30"/>
      <c r="AK397" s="185" t="s">
        <v>314</v>
      </c>
      <c r="AL397" s="155"/>
      <c r="AM397" s="185" t="s">
        <v>315</v>
      </c>
      <c r="AN397" s="154"/>
      <c r="AO397" s="154"/>
      <c r="AP397" s="185" t="s">
        <v>316</v>
      </c>
      <c r="AQ397" s="154"/>
      <c r="AR397" s="594" t="s">
        <v>317</v>
      </c>
      <c r="AS397" s="503"/>
      <c r="AT397" s="185" t="s">
        <v>318</v>
      </c>
      <c r="AU397" s="154"/>
      <c r="AV397" s="156" t="s">
        <v>319</v>
      </c>
      <c r="AW397" s="184"/>
      <c r="AX397" s="185" t="s">
        <v>320</v>
      </c>
      <c r="AY397" s="154"/>
      <c r="AZ397" s="185" t="s">
        <v>321</v>
      </c>
      <c r="BA397" s="154"/>
      <c r="BB397" s="155"/>
      <c r="BC397" s="185" t="s">
        <v>322</v>
      </c>
      <c r="BD397" s="154"/>
      <c r="BE397" s="185" t="s">
        <v>323</v>
      </c>
      <c r="BF397" s="155"/>
      <c r="BG397" s="154" t="s">
        <v>324</v>
      </c>
      <c r="BH397" s="155"/>
      <c r="BI397" s="185" t="s">
        <v>325</v>
      </c>
      <c r="BJ397" s="155"/>
      <c r="BK397" s="154" t="s">
        <v>324</v>
      </c>
      <c r="BL397" s="155"/>
      <c r="BM397" s="185" t="s">
        <v>326</v>
      </c>
      <c r="BN397" s="154"/>
      <c r="BO397" s="155"/>
      <c r="BP397" s="154" t="s">
        <v>327</v>
      </c>
      <c r="BQ397" s="155"/>
      <c r="BR397" s="30"/>
      <c r="BS397" s="30"/>
    </row>
    <row r="398" spans="1:71" ht="13.5" customHeight="1" x14ac:dyDescent="0.25">
      <c r="A398" s="30"/>
      <c r="B398" s="103"/>
      <c r="C398" s="93">
        <v>1</v>
      </c>
      <c r="D398" s="103"/>
      <c r="E398" s="93"/>
      <c r="F398" s="92">
        <v>2</v>
      </c>
      <c r="G398" s="103"/>
      <c r="H398" s="93">
        <v>3</v>
      </c>
      <c r="I398" s="103"/>
      <c r="J398" s="93">
        <v>4</v>
      </c>
      <c r="K398" s="90"/>
      <c r="L398" s="86">
        <v>5</v>
      </c>
      <c r="M398" s="103"/>
      <c r="N398" s="93">
        <v>6</v>
      </c>
      <c r="O398" s="103"/>
      <c r="P398" s="93">
        <v>7</v>
      </c>
      <c r="Q398" s="91"/>
      <c r="R398" s="186"/>
      <c r="S398" s="89">
        <v>8</v>
      </c>
      <c r="T398" s="103"/>
      <c r="U398" s="93">
        <v>9</v>
      </c>
      <c r="V398" s="103"/>
      <c r="W398" s="187" t="s">
        <v>329</v>
      </c>
      <c r="X398" s="103"/>
      <c r="Y398" s="93">
        <v>11</v>
      </c>
      <c r="Z398" s="103"/>
      <c r="AA398" s="93">
        <v>12</v>
      </c>
      <c r="AB398" s="103"/>
      <c r="AC398" s="187" t="s">
        <v>330</v>
      </c>
      <c r="AD398" s="91"/>
      <c r="AE398" s="186"/>
      <c r="AF398" s="89">
        <v>14</v>
      </c>
      <c r="AG398" s="103"/>
      <c r="AH398" s="92">
        <v>15</v>
      </c>
      <c r="AI398" s="30"/>
      <c r="AJ398" s="30"/>
      <c r="AK398" s="103"/>
      <c r="AL398" s="93">
        <v>1</v>
      </c>
      <c r="AM398" s="103"/>
      <c r="AN398" s="93"/>
      <c r="AO398" s="92">
        <v>2</v>
      </c>
      <c r="AP398" s="103"/>
      <c r="AQ398" s="93">
        <v>3</v>
      </c>
      <c r="AR398" s="103"/>
      <c r="AS398" s="93">
        <v>4</v>
      </c>
      <c r="AT398" s="90"/>
      <c r="AU398" s="86">
        <v>5</v>
      </c>
      <c r="AV398" s="103"/>
      <c r="AW398" s="93">
        <v>6</v>
      </c>
      <c r="AX398" s="103"/>
      <c r="AY398" s="93">
        <v>7</v>
      </c>
      <c r="AZ398" s="91"/>
      <c r="BA398" s="186"/>
      <c r="BB398" s="89">
        <v>8</v>
      </c>
      <c r="BC398" s="103"/>
      <c r="BD398" s="93">
        <v>9</v>
      </c>
      <c r="BE398" s="103"/>
      <c r="BF398" s="187" t="s">
        <v>329</v>
      </c>
      <c r="BG398" s="103"/>
      <c r="BH398" s="93">
        <v>11</v>
      </c>
      <c r="BI398" s="103"/>
      <c r="BJ398" s="93">
        <v>12</v>
      </c>
      <c r="BK398" s="103"/>
      <c r="BL398" s="187" t="s">
        <v>330</v>
      </c>
      <c r="BM398" s="91"/>
      <c r="BN398" s="186"/>
      <c r="BO398" s="89">
        <v>14</v>
      </c>
      <c r="BP398" s="103"/>
      <c r="BQ398" s="92">
        <v>15</v>
      </c>
      <c r="BR398" s="30"/>
      <c r="BS398" s="30"/>
    </row>
    <row r="399" spans="1:71" ht="13.5" customHeight="1" x14ac:dyDescent="0.25">
      <c r="A399" s="30"/>
      <c r="B399" s="574"/>
      <c r="C399" s="524"/>
      <c r="D399" s="575"/>
      <c r="E399" s="503"/>
      <c r="F399" s="524"/>
      <c r="G399" s="575"/>
      <c r="H399" s="503"/>
      <c r="I399" s="573"/>
      <c r="J399" s="503"/>
      <c r="K399" s="573"/>
      <c r="L399" s="503"/>
      <c r="M399" s="573"/>
      <c r="N399" s="503"/>
      <c r="O399" s="573"/>
      <c r="P399" s="503"/>
      <c r="Q399" s="575"/>
      <c r="R399" s="503"/>
      <c r="S399" s="524"/>
      <c r="T399" s="575"/>
      <c r="U399" s="503"/>
      <c r="V399" s="575" t="str">
        <f t="shared" ref="V399:V424" si="7">IF(SUM(I399-K399-M399)=0,"",SUM(I399-K399-M399))</f>
        <v/>
      </c>
      <c r="W399" s="503"/>
      <c r="X399" s="575"/>
      <c r="Y399" s="503"/>
      <c r="Z399" s="575"/>
      <c r="AA399" s="503"/>
      <c r="AB399" s="575" t="str">
        <f t="shared" ref="AB399:AB424" si="8">IF(SUM(W399-Y399)=0,"",SUM(W399-Y399))</f>
        <v/>
      </c>
      <c r="AC399" s="503"/>
      <c r="AD399" s="575"/>
      <c r="AE399" s="503"/>
      <c r="AF399" s="524"/>
      <c r="AG399" s="549"/>
      <c r="AH399" s="526"/>
      <c r="AI399" s="30"/>
      <c r="AJ399" s="30"/>
      <c r="AK399" s="574"/>
      <c r="AL399" s="524"/>
      <c r="AM399" s="575"/>
      <c r="AN399" s="503"/>
      <c r="AO399" s="524"/>
      <c r="AP399" s="575"/>
      <c r="AQ399" s="503"/>
      <c r="AR399" s="573"/>
      <c r="AS399" s="503"/>
      <c r="AT399" s="573"/>
      <c r="AU399" s="503"/>
      <c r="AV399" s="573"/>
      <c r="AW399" s="503"/>
      <c r="AX399" s="573"/>
      <c r="AY399" s="503"/>
      <c r="AZ399" s="575"/>
      <c r="BA399" s="503"/>
      <c r="BB399" s="524"/>
      <c r="BC399" s="575"/>
      <c r="BD399" s="503"/>
      <c r="BE399" s="575" t="str">
        <f t="shared" ref="BE399:BE424" si="9">IF(SUM(AR399-AT399-AV399)=0,"",SUM(AR399-AT399-AV399))</f>
        <v/>
      </c>
      <c r="BF399" s="503"/>
      <c r="BG399" s="575"/>
      <c r="BH399" s="503"/>
      <c r="BI399" s="575"/>
      <c r="BJ399" s="503"/>
      <c r="BK399" s="575" t="str">
        <f t="shared" ref="BK399:BK424" si="10">IF(SUM(BF399-BH399)=0,"",SUM(BF399-BH399))</f>
        <v/>
      </c>
      <c r="BL399" s="503"/>
      <c r="BM399" s="575"/>
      <c r="BN399" s="503"/>
      <c r="BO399" s="524"/>
      <c r="BP399" s="549"/>
      <c r="BQ399" s="526"/>
      <c r="BR399" s="30"/>
      <c r="BS399" s="30"/>
    </row>
    <row r="400" spans="1:71" ht="13.5" customHeight="1" x14ac:dyDescent="0.25">
      <c r="A400" s="30"/>
      <c r="B400" s="570"/>
      <c r="C400" s="524"/>
      <c r="D400" s="571"/>
      <c r="E400" s="503"/>
      <c r="F400" s="524"/>
      <c r="G400" s="571"/>
      <c r="H400" s="503"/>
      <c r="I400" s="569"/>
      <c r="J400" s="503"/>
      <c r="K400" s="569"/>
      <c r="L400" s="503"/>
      <c r="M400" s="569"/>
      <c r="N400" s="503"/>
      <c r="O400" s="569"/>
      <c r="P400" s="503"/>
      <c r="Q400" s="571"/>
      <c r="R400" s="503"/>
      <c r="S400" s="524"/>
      <c r="T400" s="571"/>
      <c r="U400" s="503"/>
      <c r="V400" s="571" t="str">
        <f t="shared" si="7"/>
        <v/>
      </c>
      <c r="W400" s="503"/>
      <c r="X400" s="571"/>
      <c r="Y400" s="503"/>
      <c r="Z400" s="571"/>
      <c r="AA400" s="503"/>
      <c r="AB400" s="571" t="str">
        <f t="shared" si="8"/>
        <v/>
      </c>
      <c r="AC400" s="503"/>
      <c r="AD400" s="571"/>
      <c r="AE400" s="503"/>
      <c r="AF400" s="524"/>
      <c r="AG400" s="569"/>
      <c r="AH400" s="524"/>
      <c r="AI400" s="30"/>
      <c r="AJ400" s="30"/>
      <c r="AK400" s="570"/>
      <c r="AL400" s="524"/>
      <c r="AM400" s="571"/>
      <c r="AN400" s="503"/>
      <c r="AO400" s="524"/>
      <c r="AP400" s="571"/>
      <c r="AQ400" s="503"/>
      <c r="AR400" s="569"/>
      <c r="AS400" s="503"/>
      <c r="AT400" s="569"/>
      <c r="AU400" s="503"/>
      <c r="AV400" s="569"/>
      <c r="AW400" s="503"/>
      <c r="AX400" s="569"/>
      <c r="AY400" s="503"/>
      <c r="AZ400" s="571"/>
      <c r="BA400" s="503"/>
      <c r="BB400" s="524"/>
      <c r="BC400" s="571"/>
      <c r="BD400" s="503"/>
      <c r="BE400" s="571" t="str">
        <f t="shared" si="9"/>
        <v/>
      </c>
      <c r="BF400" s="503"/>
      <c r="BG400" s="571"/>
      <c r="BH400" s="503"/>
      <c r="BI400" s="571"/>
      <c r="BJ400" s="503"/>
      <c r="BK400" s="571" t="str">
        <f t="shared" si="10"/>
        <v/>
      </c>
      <c r="BL400" s="503"/>
      <c r="BM400" s="571"/>
      <c r="BN400" s="503"/>
      <c r="BO400" s="524"/>
      <c r="BP400" s="569"/>
      <c r="BQ400" s="524"/>
      <c r="BR400" s="30"/>
      <c r="BS400" s="30"/>
    </row>
    <row r="401" spans="1:71" ht="13.5" customHeight="1" x14ac:dyDescent="0.25">
      <c r="A401" s="30"/>
      <c r="B401" s="574"/>
      <c r="C401" s="524"/>
      <c r="D401" s="575"/>
      <c r="E401" s="503"/>
      <c r="F401" s="524"/>
      <c r="G401" s="575"/>
      <c r="H401" s="503"/>
      <c r="I401" s="573"/>
      <c r="J401" s="503"/>
      <c r="K401" s="573"/>
      <c r="L401" s="503"/>
      <c r="M401" s="573"/>
      <c r="N401" s="503"/>
      <c r="O401" s="573"/>
      <c r="P401" s="503"/>
      <c r="Q401" s="575"/>
      <c r="R401" s="503"/>
      <c r="S401" s="524"/>
      <c r="T401" s="575"/>
      <c r="U401" s="503"/>
      <c r="V401" s="575" t="str">
        <f t="shared" si="7"/>
        <v/>
      </c>
      <c r="W401" s="503"/>
      <c r="X401" s="575"/>
      <c r="Y401" s="503"/>
      <c r="Z401" s="575"/>
      <c r="AA401" s="503"/>
      <c r="AB401" s="575" t="str">
        <f t="shared" si="8"/>
        <v/>
      </c>
      <c r="AC401" s="503"/>
      <c r="AD401" s="575"/>
      <c r="AE401" s="503"/>
      <c r="AF401" s="524"/>
      <c r="AG401" s="573"/>
      <c r="AH401" s="524"/>
      <c r="AI401" s="30"/>
      <c r="AJ401" s="30"/>
      <c r="AK401" s="574"/>
      <c r="AL401" s="524"/>
      <c r="AM401" s="575"/>
      <c r="AN401" s="503"/>
      <c r="AO401" s="524"/>
      <c r="AP401" s="575"/>
      <c r="AQ401" s="503"/>
      <c r="AR401" s="573"/>
      <c r="AS401" s="503"/>
      <c r="AT401" s="573"/>
      <c r="AU401" s="503"/>
      <c r="AV401" s="573"/>
      <c r="AW401" s="503"/>
      <c r="AX401" s="573"/>
      <c r="AY401" s="503"/>
      <c r="AZ401" s="575"/>
      <c r="BA401" s="503"/>
      <c r="BB401" s="524"/>
      <c r="BC401" s="575"/>
      <c r="BD401" s="503"/>
      <c r="BE401" s="575" t="str">
        <f t="shared" si="9"/>
        <v/>
      </c>
      <c r="BF401" s="503"/>
      <c r="BG401" s="575"/>
      <c r="BH401" s="503"/>
      <c r="BI401" s="575"/>
      <c r="BJ401" s="503"/>
      <c r="BK401" s="575" t="str">
        <f t="shared" si="10"/>
        <v/>
      </c>
      <c r="BL401" s="503"/>
      <c r="BM401" s="575"/>
      <c r="BN401" s="503"/>
      <c r="BO401" s="524"/>
      <c r="BP401" s="573"/>
      <c r="BQ401" s="524"/>
      <c r="BR401" s="30"/>
      <c r="BS401" s="30"/>
    </row>
    <row r="402" spans="1:71" ht="13.5" customHeight="1" x14ac:dyDescent="0.25">
      <c r="A402" s="30"/>
      <c r="B402" s="570"/>
      <c r="C402" s="524"/>
      <c r="D402" s="571"/>
      <c r="E402" s="503"/>
      <c r="F402" s="524"/>
      <c r="G402" s="571"/>
      <c r="H402" s="503"/>
      <c r="I402" s="569"/>
      <c r="J402" s="503"/>
      <c r="K402" s="569"/>
      <c r="L402" s="503"/>
      <c r="M402" s="569"/>
      <c r="N402" s="503"/>
      <c r="O402" s="569"/>
      <c r="P402" s="503"/>
      <c r="Q402" s="571"/>
      <c r="R402" s="503"/>
      <c r="S402" s="524"/>
      <c r="T402" s="571"/>
      <c r="U402" s="503"/>
      <c r="V402" s="571" t="str">
        <f t="shared" si="7"/>
        <v/>
      </c>
      <c r="W402" s="503"/>
      <c r="X402" s="571"/>
      <c r="Y402" s="503"/>
      <c r="Z402" s="571"/>
      <c r="AA402" s="503"/>
      <c r="AB402" s="571" t="str">
        <f t="shared" si="8"/>
        <v/>
      </c>
      <c r="AC402" s="503"/>
      <c r="AD402" s="571"/>
      <c r="AE402" s="503"/>
      <c r="AF402" s="524"/>
      <c r="AG402" s="569"/>
      <c r="AH402" s="524"/>
      <c r="AI402" s="30"/>
      <c r="AJ402" s="30"/>
      <c r="AK402" s="570"/>
      <c r="AL402" s="524"/>
      <c r="AM402" s="571"/>
      <c r="AN402" s="503"/>
      <c r="AO402" s="524"/>
      <c r="AP402" s="571"/>
      <c r="AQ402" s="503"/>
      <c r="AR402" s="569"/>
      <c r="AS402" s="503"/>
      <c r="AT402" s="569"/>
      <c r="AU402" s="503"/>
      <c r="AV402" s="569"/>
      <c r="AW402" s="503"/>
      <c r="AX402" s="569"/>
      <c r="AY402" s="503"/>
      <c r="AZ402" s="571"/>
      <c r="BA402" s="503"/>
      <c r="BB402" s="524"/>
      <c r="BC402" s="571"/>
      <c r="BD402" s="503"/>
      <c r="BE402" s="571" t="str">
        <f t="shared" si="9"/>
        <v/>
      </c>
      <c r="BF402" s="503"/>
      <c r="BG402" s="571"/>
      <c r="BH402" s="503"/>
      <c r="BI402" s="571"/>
      <c r="BJ402" s="503"/>
      <c r="BK402" s="571" t="str">
        <f t="shared" si="10"/>
        <v/>
      </c>
      <c r="BL402" s="503"/>
      <c r="BM402" s="571"/>
      <c r="BN402" s="503"/>
      <c r="BO402" s="524"/>
      <c r="BP402" s="569"/>
      <c r="BQ402" s="524"/>
      <c r="BR402" s="30"/>
      <c r="BS402" s="30"/>
    </row>
    <row r="403" spans="1:71" ht="13.5" customHeight="1" x14ac:dyDescent="0.25">
      <c r="A403" s="30"/>
      <c r="B403" s="574"/>
      <c r="C403" s="524"/>
      <c r="D403" s="575"/>
      <c r="E403" s="503"/>
      <c r="F403" s="524"/>
      <c r="G403" s="575"/>
      <c r="H403" s="503"/>
      <c r="I403" s="573"/>
      <c r="J403" s="503"/>
      <c r="K403" s="573"/>
      <c r="L403" s="503"/>
      <c r="M403" s="573"/>
      <c r="N403" s="503"/>
      <c r="O403" s="573"/>
      <c r="P403" s="503"/>
      <c r="Q403" s="575"/>
      <c r="R403" s="503"/>
      <c r="S403" s="524"/>
      <c r="T403" s="575"/>
      <c r="U403" s="503"/>
      <c r="V403" s="575" t="str">
        <f t="shared" si="7"/>
        <v/>
      </c>
      <c r="W403" s="503"/>
      <c r="X403" s="575"/>
      <c r="Y403" s="503"/>
      <c r="Z403" s="575"/>
      <c r="AA403" s="503"/>
      <c r="AB403" s="575" t="str">
        <f t="shared" si="8"/>
        <v/>
      </c>
      <c r="AC403" s="503"/>
      <c r="AD403" s="575"/>
      <c r="AE403" s="503"/>
      <c r="AF403" s="524"/>
      <c r="AG403" s="573"/>
      <c r="AH403" s="524"/>
      <c r="AI403" s="30"/>
      <c r="AJ403" s="30"/>
      <c r="AK403" s="574"/>
      <c r="AL403" s="524"/>
      <c r="AM403" s="575"/>
      <c r="AN403" s="503"/>
      <c r="AO403" s="524"/>
      <c r="AP403" s="575"/>
      <c r="AQ403" s="503"/>
      <c r="AR403" s="573"/>
      <c r="AS403" s="503"/>
      <c r="AT403" s="573"/>
      <c r="AU403" s="503"/>
      <c r="AV403" s="573"/>
      <c r="AW403" s="503"/>
      <c r="AX403" s="573"/>
      <c r="AY403" s="503"/>
      <c r="AZ403" s="575"/>
      <c r="BA403" s="503"/>
      <c r="BB403" s="524"/>
      <c r="BC403" s="575"/>
      <c r="BD403" s="503"/>
      <c r="BE403" s="575" t="str">
        <f t="shared" si="9"/>
        <v/>
      </c>
      <c r="BF403" s="503"/>
      <c r="BG403" s="575"/>
      <c r="BH403" s="503"/>
      <c r="BI403" s="575"/>
      <c r="BJ403" s="503"/>
      <c r="BK403" s="575" t="str">
        <f t="shared" si="10"/>
        <v/>
      </c>
      <c r="BL403" s="503"/>
      <c r="BM403" s="575"/>
      <c r="BN403" s="503"/>
      <c r="BO403" s="524"/>
      <c r="BP403" s="573"/>
      <c r="BQ403" s="524"/>
      <c r="BR403" s="30"/>
      <c r="BS403" s="30"/>
    </row>
    <row r="404" spans="1:71" ht="13.5" customHeight="1" x14ac:dyDescent="0.25">
      <c r="A404" s="30"/>
      <c r="B404" s="570"/>
      <c r="C404" s="524"/>
      <c r="D404" s="571"/>
      <c r="E404" s="503"/>
      <c r="F404" s="524"/>
      <c r="G404" s="571"/>
      <c r="H404" s="503"/>
      <c r="I404" s="569"/>
      <c r="J404" s="503"/>
      <c r="K404" s="569"/>
      <c r="L404" s="503"/>
      <c r="M404" s="569"/>
      <c r="N404" s="503"/>
      <c r="O404" s="569"/>
      <c r="P404" s="503"/>
      <c r="Q404" s="571"/>
      <c r="R404" s="503"/>
      <c r="S404" s="524"/>
      <c r="T404" s="571"/>
      <c r="U404" s="503"/>
      <c r="V404" s="571" t="str">
        <f t="shared" si="7"/>
        <v/>
      </c>
      <c r="W404" s="503"/>
      <c r="X404" s="571"/>
      <c r="Y404" s="503"/>
      <c r="Z404" s="571"/>
      <c r="AA404" s="503"/>
      <c r="AB404" s="571" t="str">
        <f t="shared" si="8"/>
        <v/>
      </c>
      <c r="AC404" s="503"/>
      <c r="AD404" s="571"/>
      <c r="AE404" s="503"/>
      <c r="AF404" s="524"/>
      <c r="AG404" s="569"/>
      <c r="AH404" s="524"/>
      <c r="AI404" s="30"/>
      <c r="AJ404" s="30"/>
      <c r="AK404" s="570"/>
      <c r="AL404" s="524"/>
      <c r="AM404" s="571"/>
      <c r="AN404" s="503"/>
      <c r="AO404" s="524"/>
      <c r="AP404" s="571"/>
      <c r="AQ404" s="503"/>
      <c r="AR404" s="569"/>
      <c r="AS404" s="503"/>
      <c r="AT404" s="569"/>
      <c r="AU404" s="503"/>
      <c r="AV404" s="569"/>
      <c r="AW404" s="503"/>
      <c r="AX404" s="569"/>
      <c r="AY404" s="503"/>
      <c r="AZ404" s="571"/>
      <c r="BA404" s="503"/>
      <c r="BB404" s="524"/>
      <c r="BC404" s="571"/>
      <c r="BD404" s="503"/>
      <c r="BE404" s="571" t="str">
        <f t="shared" si="9"/>
        <v/>
      </c>
      <c r="BF404" s="503"/>
      <c r="BG404" s="571"/>
      <c r="BH404" s="503"/>
      <c r="BI404" s="571"/>
      <c r="BJ404" s="503"/>
      <c r="BK404" s="571" t="str">
        <f t="shared" si="10"/>
        <v/>
      </c>
      <c r="BL404" s="503"/>
      <c r="BM404" s="571"/>
      <c r="BN404" s="503"/>
      <c r="BO404" s="524"/>
      <c r="BP404" s="569"/>
      <c r="BQ404" s="524"/>
      <c r="BR404" s="30"/>
      <c r="BS404" s="30"/>
    </row>
    <row r="405" spans="1:71" ht="13.5" customHeight="1" x14ac:dyDescent="0.25">
      <c r="A405" s="30"/>
      <c r="B405" s="574"/>
      <c r="C405" s="524"/>
      <c r="D405" s="575"/>
      <c r="E405" s="503"/>
      <c r="F405" s="524"/>
      <c r="G405" s="575"/>
      <c r="H405" s="503"/>
      <c r="I405" s="573"/>
      <c r="J405" s="503"/>
      <c r="K405" s="573"/>
      <c r="L405" s="503"/>
      <c r="M405" s="573"/>
      <c r="N405" s="503"/>
      <c r="O405" s="573"/>
      <c r="P405" s="503"/>
      <c r="Q405" s="575"/>
      <c r="R405" s="503"/>
      <c r="S405" s="524"/>
      <c r="T405" s="575"/>
      <c r="U405" s="503"/>
      <c r="V405" s="575" t="str">
        <f t="shared" si="7"/>
        <v/>
      </c>
      <c r="W405" s="503"/>
      <c r="X405" s="575"/>
      <c r="Y405" s="503"/>
      <c r="Z405" s="575"/>
      <c r="AA405" s="503"/>
      <c r="AB405" s="575" t="str">
        <f t="shared" si="8"/>
        <v/>
      </c>
      <c r="AC405" s="503"/>
      <c r="AD405" s="575"/>
      <c r="AE405" s="503"/>
      <c r="AF405" s="524"/>
      <c r="AG405" s="573"/>
      <c r="AH405" s="524"/>
      <c r="AI405" s="30"/>
      <c r="AJ405" s="30"/>
      <c r="AK405" s="574"/>
      <c r="AL405" s="524"/>
      <c r="AM405" s="575"/>
      <c r="AN405" s="503"/>
      <c r="AO405" s="524"/>
      <c r="AP405" s="575"/>
      <c r="AQ405" s="503"/>
      <c r="AR405" s="573"/>
      <c r="AS405" s="503"/>
      <c r="AT405" s="573"/>
      <c r="AU405" s="503"/>
      <c r="AV405" s="573"/>
      <c r="AW405" s="503"/>
      <c r="AX405" s="573"/>
      <c r="AY405" s="503"/>
      <c r="AZ405" s="575"/>
      <c r="BA405" s="503"/>
      <c r="BB405" s="524"/>
      <c r="BC405" s="575"/>
      <c r="BD405" s="503"/>
      <c r="BE405" s="575" t="str">
        <f t="shared" si="9"/>
        <v/>
      </c>
      <c r="BF405" s="503"/>
      <c r="BG405" s="575"/>
      <c r="BH405" s="503"/>
      <c r="BI405" s="575"/>
      <c r="BJ405" s="503"/>
      <c r="BK405" s="575" t="str">
        <f t="shared" si="10"/>
        <v/>
      </c>
      <c r="BL405" s="503"/>
      <c r="BM405" s="575"/>
      <c r="BN405" s="503"/>
      <c r="BO405" s="524"/>
      <c r="BP405" s="573"/>
      <c r="BQ405" s="524"/>
      <c r="BR405" s="30"/>
      <c r="BS405" s="30"/>
    </row>
    <row r="406" spans="1:71" ht="13.5" customHeight="1" x14ac:dyDescent="0.25">
      <c r="A406" s="30"/>
      <c r="B406" s="570"/>
      <c r="C406" s="524"/>
      <c r="D406" s="571"/>
      <c r="E406" s="503"/>
      <c r="F406" s="524"/>
      <c r="G406" s="571"/>
      <c r="H406" s="503"/>
      <c r="I406" s="569"/>
      <c r="J406" s="503"/>
      <c r="K406" s="569"/>
      <c r="L406" s="503"/>
      <c r="M406" s="569"/>
      <c r="N406" s="503"/>
      <c r="O406" s="569"/>
      <c r="P406" s="503"/>
      <c r="Q406" s="571"/>
      <c r="R406" s="503"/>
      <c r="S406" s="524"/>
      <c r="T406" s="571"/>
      <c r="U406" s="503"/>
      <c r="V406" s="571" t="str">
        <f t="shared" si="7"/>
        <v/>
      </c>
      <c r="W406" s="503"/>
      <c r="X406" s="571"/>
      <c r="Y406" s="503"/>
      <c r="Z406" s="571"/>
      <c r="AA406" s="503"/>
      <c r="AB406" s="571" t="str">
        <f t="shared" si="8"/>
        <v/>
      </c>
      <c r="AC406" s="503"/>
      <c r="AD406" s="571"/>
      <c r="AE406" s="503"/>
      <c r="AF406" s="524"/>
      <c r="AG406" s="569"/>
      <c r="AH406" s="524"/>
      <c r="AI406" s="30"/>
      <c r="AJ406" s="30"/>
      <c r="AK406" s="570"/>
      <c r="AL406" s="524"/>
      <c r="AM406" s="571"/>
      <c r="AN406" s="503"/>
      <c r="AO406" s="524"/>
      <c r="AP406" s="571"/>
      <c r="AQ406" s="503"/>
      <c r="AR406" s="569"/>
      <c r="AS406" s="503"/>
      <c r="AT406" s="569"/>
      <c r="AU406" s="503"/>
      <c r="AV406" s="569"/>
      <c r="AW406" s="503"/>
      <c r="AX406" s="569"/>
      <c r="AY406" s="503"/>
      <c r="AZ406" s="571"/>
      <c r="BA406" s="503"/>
      <c r="BB406" s="524"/>
      <c r="BC406" s="571"/>
      <c r="BD406" s="503"/>
      <c r="BE406" s="571" t="str">
        <f t="shared" si="9"/>
        <v/>
      </c>
      <c r="BF406" s="503"/>
      <c r="BG406" s="571"/>
      <c r="BH406" s="503"/>
      <c r="BI406" s="571"/>
      <c r="BJ406" s="503"/>
      <c r="BK406" s="571" t="str">
        <f t="shared" si="10"/>
        <v/>
      </c>
      <c r="BL406" s="503"/>
      <c r="BM406" s="571"/>
      <c r="BN406" s="503"/>
      <c r="BO406" s="524"/>
      <c r="BP406" s="569"/>
      <c r="BQ406" s="524"/>
      <c r="BR406" s="30"/>
      <c r="BS406" s="30"/>
    </row>
    <row r="407" spans="1:71" ht="13.5" customHeight="1" x14ac:dyDescent="0.25">
      <c r="A407" s="30"/>
      <c r="B407" s="574"/>
      <c r="C407" s="524"/>
      <c r="D407" s="575"/>
      <c r="E407" s="503"/>
      <c r="F407" s="524"/>
      <c r="G407" s="575"/>
      <c r="H407" s="503"/>
      <c r="I407" s="573"/>
      <c r="J407" s="503"/>
      <c r="K407" s="573"/>
      <c r="L407" s="503"/>
      <c r="M407" s="573"/>
      <c r="N407" s="503"/>
      <c r="O407" s="573"/>
      <c r="P407" s="503"/>
      <c r="Q407" s="575"/>
      <c r="R407" s="503"/>
      <c r="S407" s="524"/>
      <c r="T407" s="575"/>
      <c r="U407" s="503"/>
      <c r="V407" s="575" t="str">
        <f t="shared" si="7"/>
        <v/>
      </c>
      <c r="W407" s="503"/>
      <c r="X407" s="575"/>
      <c r="Y407" s="503"/>
      <c r="Z407" s="575"/>
      <c r="AA407" s="503"/>
      <c r="AB407" s="575" t="str">
        <f t="shared" si="8"/>
        <v/>
      </c>
      <c r="AC407" s="503"/>
      <c r="AD407" s="575"/>
      <c r="AE407" s="503"/>
      <c r="AF407" s="524"/>
      <c r="AG407" s="573"/>
      <c r="AH407" s="524"/>
      <c r="AI407" s="30"/>
      <c r="AJ407" s="30"/>
      <c r="AK407" s="574"/>
      <c r="AL407" s="524"/>
      <c r="AM407" s="575"/>
      <c r="AN407" s="503"/>
      <c r="AO407" s="524"/>
      <c r="AP407" s="575"/>
      <c r="AQ407" s="503"/>
      <c r="AR407" s="573"/>
      <c r="AS407" s="503"/>
      <c r="AT407" s="573"/>
      <c r="AU407" s="503"/>
      <c r="AV407" s="573"/>
      <c r="AW407" s="503"/>
      <c r="AX407" s="573"/>
      <c r="AY407" s="503"/>
      <c r="AZ407" s="575"/>
      <c r="BA407" s="503"/>
      <c r="BB407" s="524"/>
      <c r="BC407" s="575"/>
      <c r="BD407" s="503"/>
      <c r="BE407" s="575" t="str">
        <f t="shared" si="9"/>
        <v/>
      </c>
      <c r="BF407" s="503"/>
      <c r="BG407" s="575"/>
      <c r="BH407" s="503"/>
      <c r="BI407" s="575"/>
      <c r="BJ407" s="503"/>
      <c r="BK407" s="575" t="str">
        <f t="shared" si="10"/>
        <v/>
      </c>
      <c r="BL407" s="503"/>
      <c r="BM407" s="575"/>
      <c r="BN407" s="503"/>
      <c r="BO407" s="524"/>
      <c r="BP407" s="573"/>
      <c r="BQ407" s="524"/>
      <c r="BR407" s="30"/>
      <c r="BS407" s="30"/>
    </row>
    <row r="408" spans="1:71" ht="13.5" customHeight="1" x14ac:dyDescent="0.25">
      <c r="A408" s="30"/>
      <c r="B408" s="570"/>
      <c r="C408" s="524"/>
      <c r="D408" s="571"/>
      <c r="E408" s="503"/>
      <c r="F408" s="524"/>
      <c r="G408" s="571"/>
      <c r="H408" s="503"/>
      <c r="I408" s="569"/>
      <c r="J408" s="503"/>
      <c r="K408" s="569"/>
      <c r="L408" s="503"/>
      <c r="M408" s="569"/>
      <c r="N408" s="503"/>
      <c r="O408" s="569"/>
      <c r="P408" s="503"/>
      <c r="Q408" s="571"/>
      <c r="R408" s="503"/>
      <c r="S408" s="524"/>
      <c r="T408" s="571"/>
      <c r="U408" s="503"/>
      <c r="V408" s="571" t="str">
        <f t="shared" si="7"/>
        <v/>
      </c>
      <c r="W408" s="503"/>
      <c r="X408" s="571"/>
      <c r="Y408" s="503"/>
      <c r="Z408" s="571"/>
      <c r="AA408" s="503"/>
      <c r="AB408" s="571" t="str">
        <f t="shared" si="8"/>
        <v/>
      </c>
      <c r="AC408" s="503"/>
      <c r="AD408" s="571"/>
      <c r="AE408" s="503"/>
      <c r="AF408" s="524"/>
      <c r="AG408" s="569"/>
      <c r="AH408" s="524"/>
      <c r="AI408" s="30"/>
      <c r="AJ408" s="30"/>
      <c r="AK408" s="570"/>
      <c r="AL408" s="524"/>
      <c r="AM408" s="571"/>
      <c r="AN408" s="503"/>
      <c r="AO408" s="524"/>
      <c r="AP408" s="571"/>
      <c r="AQ408" s="503"/>
      <c r="AR408" s="569"/>
      <c r="AS408" s="503"/>
      <c r="AT408" s="569"/>
      <c r="AU408" s="503"/>
      <c r="AV408" s="569"/>
      <c r="AW408" s="503"/>
      <c r="AX408" s="569"/>
      <c r="AY408" s="503"/>
      <c r="AZ408" s="571"/>
      <c r="BA408" s="503"/>
      <c r="BB408" s="524"/>
      <c r="BC408" s="571"/>
      <c r="BD408" s="503"/>
      <c r="BE408" s="571" t="str">
        <f t="shared" si="9"/>
        <v/>
      </c>
      <c r="BF408" s="503"/>
      <c r="BG408" s="571"/>
      <c r="BH408" s="503"/>
      <c r="BI408" s="571"/>
      <c r="BJ408" s="503"/>
      <c r="BK408" s="571" t="str">
        <f t="shared" si="10"/>
        <v/>
      </c>
      <c r="BL408" s="503"/>
      <c r="BM408" s="571"/>
      <c r="BN408" s="503"/>
      <c r="BO408" s="524"/>
      <c r="BP408" s="569"/>
      <c r="BQ408" s="524"/>
      <c r="BR408" s="30"/>
      <c r="BS408" s="30"/>
    </row>
    <row r="409" spans="1:71" ht="13.5" customHeight="1" x14ac:dyDescent="0.25">
      <c r="A409" s="30"/>
      <c r="B409" s="574"/>
      <c r="C409" s="524"/>
      <c r="D409" s="575"/>
      <c r="E409" s="503"/>
      <c r="F409" s="524"/>
      <c r="G409" s="575"/>
      <c r="H409" s="503"/>
      <c r="I409" s="573"/>
      <c r="J409" s="503"/>
      <c r="K409" s="573"/>
      <c r="L409" s="503"/>
      <c r="M409" s="573"/>
      <c r="N409" s="503"/>
      <c r="O409" s="573"/>
      <c r="P409" s="503"/>
      <c r="Q409" s="575"/>
      <c r="R409" s="503"/>
      <c r="S409" s="524"/>
      <c r="T409" s="575"/>
      <c r="U409" s="503"/>
      <c r="V409" s="575" t="str">
        <f t="shared" si="7"/>
        <v/>
      </c>
      <c r="W409" s="503"/>
      <c r="X409" s="575"/>
      <c r="Y409" s="503"/>
      <c r="Z409" s="575"/>
      <c r="AA409" s="503"/>
      <c r="AB409" s="575" t="str">
        <f t="shared" si="8"/>
        <v/>
      </c>
      <c r="AC409" s="503"/>
      <c r="AD409" s="575"/>
      <c r="AE409" s="503"/>
      <c r="AF409" s="524"/>
      <c r="AG409" s="573"/>
      <c r="AH409" s="524"/>
      <c r="AI409" s="30"/>
      <c r="AJ409" s="30"/>
      <c r="AK409" s="574"/>
      <c r="AL409" s="524"/>
      <c r="AM409" s="575"/>
      <c r="AN409" s="503"/>
      <c r="AO409" s="524"/>
      <c r="AP409" s="575"/>
      <c r="AQ409" s="503"/>
      <c r="AR409" s="573"/>
      <c r="AS409" s="503"/>
      <c r="AT409" s="573"/>
      <c r="AU409" s="503"/>
      <c r="AV409" s="573"/>
      <c r="AW409" s="503"/>
      <c r="AX409" s="573"/>
      <c r="AY409" s="503"/>
      <c r="AZ409" s="575"/>
      <c r="BA409" s="503"/>
      <c r="BB409" s="524"/>
      <c r="BC409" s="575"/>
      <c r="BD409" s="503"/>
      <c r="BE409" s="575" t="str">
        <f t="shared" si="9"/>
        <v/>
      </c>
      <c r="BF409" s="503"/>
      <c r="BG409" s="575"/>
      <c r="BH409" s="503"/>
      <c r="BI409" s="575"/>
      <c r="BJ409" s="503"/>
      <c r="BK409" s="575" t="str">
        <f t="shared" si="10"/>
        <v/>
      </c>
      <c r="BL409" s="503"/>
      <c r="BM409" s="575"/>
      <c r="BN409" s="503"/>
      <c r="BO409" s="524"/>
      <c r="BP409" s="573"/>
      <c r="BQ409" s="524"/>
      <c r="BR409" s="30"/>
      <c r="BS409" s="30"/>
    </row>
    <row r="410" spans="1:71" ht="13.5" customHeight="1" x14ac:dyDescent="0.25">
      <c r="A410" s="30"/>
      <c r="B410" s="570"/>
      <c r="C410" s="524"/>
      <c r="D410" s="571"/>
      <c r="E410" s="503"/>
      <c r="F410" s="524"/>
      <c r="G410" s="571"/>
      <c r="H410" s="503"/>
      <c r="I410" s="569"/>
      <c r="J410" s="503"/>
      <c r="K410" s="569"/>
      <c r="L410" s="503"/>
      <c r="M410" s="569"/>
      <c r="N410" s="503"/>
      <c r="O410" s="569"/>
      <c r="P410" s="503"/>
      <c r="Q410" s="571"/>
      <c r="R410" s="503"/>
      <c r="S410" s="524"/>
      <c r="T410" s="571"/>
      <c r="U410" s="503"/>
      <c r="V410" s="571" t="str">
        <f t="shared" si="7"/>
        <v/>
      </c>
      <c r="W410" s="503"/>
      <c r="X410" s="571"/>
      <c r="Y410" s="503"/>
      <c r="Z410" s="571"/>
      <c r="AA410" s="503"/>
      <c r="AB410" s="571" t="str">
        <f t="shared" si="8"/>
        <v/>
      </c>
      <c r="AC410" s="503"/>
      <c r="AD410" s="571"/>
      <c r="AE410" s="503"/>
      <c r="AF410" s="524"/>
      <c r="AG410" s="569"/>
      <c r="AH410" s="524"/>
      <c r="AI410" s="30"/>
      <c r="AJ410" s="30"/>
      <c r="AK410" s="570"/>
      <c r="AL410" s="524"/>
      <c r="AM410" s="571"/>
      <c r="AN410" s="503"/>
      <c r="AO410" s="524"/>
      <c r="AP410" s="571"/>
      <c r="AQ410" s="503"/>
      <c r="AR410" s="569"/>
      <c r="AS410" s="503"/>
      <c r="AT410" s="569"/>
      <c r="AU410" s="503"/>
      <c r="AV410" s="569"/>
      <c r="AW410" s="503"/>
      <c r="AX410" s="569"/>
      <c r="AY410" s="503"/>
      <c r="AZ410" s="571"/>
      <c r="BA410" s="503"/>
      <c r="BB410" s="524"/>
      <c r="BC410" s="571"/>
      <c r="BD410" s="503"/>
      <c r="BE410" s="571" t="str">
        <f t="shared" si="9"/>
        <v/>
      </c>
      <c r="BF410" s="503"/>
      <c r="BG410" s="571"/>
      <c r="BH410" s="503"/>
      <c r="BI410" s="571"/>
      <c r="BJ410" s="503"/>
      <c r="BK410" s="571" t="str">
        <f t="shared" si="10"/>
        <v/>
      </c>
      <c r="BL410" s="503"/>
      <c r="BM410" s="571"/>
      <c r="BN410" s="503"/>
      <c r="BO410" s="524"/>
      <c r="BP410" s="569"/>
      <c r="BQ410" s="524"/>
      <c r="BR410" s="30"/>
      <c r="BS410" s="30"/>
    </row>
    <row r="411" spans="1:71" ht="13.5" customHeight="1" x14ac:dyDescent="0.25">
      <c r="A411" s="30"/>
      <c r="B411" s="574"/>
      <c r="C411" s="524"/>
      <c r="D411" s="575"/>
      <c r="E411" s="503"/>
      <c r="F411" s="524"/>
      <c r="G411" s="575"/>
      <c r="H411" s="503"/>
      <c r="I411" s="573"/>
      <c r="J411" s="503"/>
      <c r="K411" s="573"/>
      <c r="L411" s="503"/>
      <c r="M411" s="573"/>
      <c r="N411" s="503"/>
      <c r="O411" s="573"/>
      <c r="P411" s="503"/>
      <c r="Q411" s="575"/>
      <c r="R411" s="503"/>
      <c r="S411" s="524"/>
      <c r="T411" s="575"/>
      <c r="U411" s="503"/>
      <c r="V411" s="575" t="str">
        <f t="shared" si="7"/>
        <v/>
      </c>
      <c r="W411" s="503"/>
      <c r="X411" s="575"/>
      <c r="Y411" s="503"/>
      <c r="Z411" s="575"/>
      <c r="AA411" s="503"/>
      <c r="AB411" s="575" t="str">
        <f t="shared" si="8"/>
        <v/>
      </c>
      <c r="AC411" s="503"/>
      <c r="AD411" s="575"/>
      <c r="AE411" s="503"/>
      <c r="AF411" s="524"/>
      <c r="AG411" s="573"/>
      <c r="AH411" s="524"/>
      <c r="AI411" s="30"/>
      <c r="AJ411" s="30"/>
      <c r="AK411" s="574"/>
      <c r="AL411" s="524"/>
      <c r="AM411" s="575"/>
      <c r="AN411" s="503"/>
      <c r="AO411" s="524"/>
      <c r="AP411" s="575"/>
      <c r="AQ411" s="503"/>
      <c r="AR411" s="573"/>
      <c r="AS411" s="503"/>
      <c r="AT411" s="573"/>
      <c r="AU411" s="503"/>
      <c r="AV411" s="573"/>
      <c r="AW411" s="503"/>
      <c r="AX411" s="573"/>
      <c r="AY411" s="503"/>
      <c r="AZ411" s="575"/>
      <c r="BA411" s="503"/>
      <c r="BB411" s="524"/>
      <c r="BC411" s="575"/>
      <c r="BD411" s="503"/>
      <c r="BE411" s="575" t="str">
        <f t="shared" si="9"/>
        <v/>
      </c>
      <c r="BF411" s="503"/>
      <c r="BG411" s="575"/>
      <c r="BH411" s="503"/>
      <c r="BI411" s="575"/>
      <c r="BJ411" s="503"/>
      <c r="BK411" s="575" t="str">
        <f t="shared" si="10"/>
        <v/>
      </c>
      <c r="BL411" s="503"/>
      <c r="BM411" s="575"/>
      <c r="BN411" s="503"/>
      <c r="BO411" s="524"/>
      <c r="BP411" s="573"/>
      <c r="BQ411" s="524"/>
      <c r="BR411" s="30"/>
      <c r="BS411" s="30"/>
    </row>
    <row r="412" spans="1:71" ht="13.5" customHeight="1" x14ac:dyDescent="0.25">
      <c r="A412" s="30"/>
      <c r="B412" s="570"/>
      <c r="C412" s="524"/>
      <c r="D412" s="571"/>
      <c r="E412" s="503"/>
      <c r="F412" s="524"/>
      <c r="G412" s="571"/>
      <c r="H412" s="503"/>
      <c r="I412" s="569"/>
      <c r="J412" s="503"/>
      <c r="K412" s="569"/>
      <c r="L412" s="503"/>
      <c r="M412" s="569"/>
      <c r="N412" s="503"/>
      <c r="O412" s="569"/>
      <c r="P412" s="503"/>
      <c r="Q412" s="571"/>
      <c r="R412" s="503"/>
      <c r="S412" s="524"/>
      <c r="T412" s="571"/>
      <c r="U412" s="503"/>
      <c r="V412" s="571" t="str">
        <f t="shared" si="7"/>
        <v/>
      </c>
      <c r="W412" s="503"/>
      <c r="X412" s="571"/>
      <c r="Y412" s="503"/>
      <c r="Z412" s="571"/>
      <c r="AA412" s="503"/>
      <c r="AB412" s="571" t="str">
        <f t="shared" si="8"/>
        <v/>
      </c>
      <c r="AC412" s="503"/>
      <c r="AD412" s="571"/>
      <c r="AE412" s="503"/>
      <c r="AF412" s="524"/>
      <c r="AG412" s="569"/>
      <c r="AH412" s="524"/>
      <c r="AI412" s="30"/>
      <c r="AJ412" s="30"/>
      <c r="AK412" s="570"/>
      <c r="AL412" s="524"/>
      <c r="AM412" s="571"/>
      <c r="AN412" s="503"/>
      <c r="AO412" s="524"/>
      <c r="AP412" s="571"/>
      <c r="AQ412" s="503"/>
      <c r="AR412" s="569"/>
      <c r="AS412" s="503"/>
      <c r="AT412" s="569"/>
      <c r="AU412" s="503"/>
      <c r="AV412" s="569"/>
      <c r="AW412" s="503"/>
      <c r="AX412" s="569"/>
      <c r="AY412" s="503"/>
      <c r="AZ412" s="571"/>
      <c r="BA412" s="503"/>
      <c r="BB412" s="524"/>
      <c r="BC412" s="571"/>
      <c r="BD412" s="503"/>
      <c r="BE412" s="571" t="str">
        <f t="shared" si="9"/>
        <v/>
      </c>
      <c r="BF412" s="503"/>
      <c r="BG412" s="571"/>
      <c r="BH412" s="503"/>
      <c r="BI412" s="571"/>
      <c r="BJ412" s="503"/>
      <c r="BK412" s="571" t="str">
        <f t="shared" si="10"/>
        <v/>
      </c>
      <c r="BL412" s="503"/>
      <c r="BM412" s="571"/>
      <c r="BN412" s="503"/>
      <c r="BO412" s="524"/>
      <c r="BP412" s="569"/>
      <c r="BQ412" s="524"/>
      <c r="BR412" s="30"/>
      <c r="BS412" s="30"/>
    </row>
    <row r="413" spans="1:71" ht="13.5" customHeight="1" x14ac:dyDescent="0.25">
      <c r="A413" s="30"/>
      <c r="B413" s="574"/>
      <c r="C413" s="524"/>
      <c r="D413" s="575"/>
      <c r="E413" s="503"/>
      <c r="F413" s="524"/>
      <c r="G413" s="575"/>
      <c r="H413" s="503"/>
      <c r="I413" s="573"/>
      <c r="J413" s="503"/>
      <c r="K413" s="573"/>
      <c r="L413" s="503"/>
      <c r="M413" s="573"/>
      <c r="N413" s="503"/>
      <c r="O413" s="573"/>
      <c r="P413" s="503"/>
      <c r="Q413" s="575"/>
      <c r="R413" s="503"/>
      <c r="S413" s="524"/>
      <c r="T413" s="575"/>
      <c r="U413" s="503"/>
      <c r="V413" s="575" t="str">
        <f t="shared" si="7"/>
        <v/>
      </c>
      <c r="W413" s="503"/>
      <c r="X413" s="575"/>
      <c r="Y413" s="503"/>
      <c r="Z413" s="575"/>
      <c r="AA413" s="503"/>
      <c r="AB413" s="575" t="str">
        <f t="shared" si="8"/>
        <v/>
      </c>
      <c r="AC413" s="503"/>
      <c r="AD413" s="575"/>
      <c r="AE413" s="503"/>
      <c r="AF413" s="524"/>
      <c r="AG413" s="573"/>
      <c r="AH413" s="524"/>
      <c r="AI413" s="30"/>
      <c r="AJ413" s="30"/>
      <c r="AK413" s="574"/>
      <c r="AL413" s="524"/>
      <c r="AM413" s="575"/>
      <c r="AN413" s="503"/>
      <c r="AO413" s="524"/>
      <c r="AP413" s="575"/>
      <c r="AQ413" s="503"/>
      <c r="AR413" s="573"/>
      <c r="AS413" s="503"/>
      <c r="AT413" s="573"/>
      <c r="AU413" s="503"/>
      <c r="AV413" s="573"/>
      <c r="AW413" s="503"/>
      <c r="AX413" s="573"/>
      <c r="AY413" s="503"/>
      <c r="AZ413" s="575"/>
      <c r="BA413" s="503"/>
      <c r="BB413" s="524"/>
      <c r="BC413" s="575"/>
      <c r="BD413" s="503"/>
      <c r="BE413" s="575" t="str">
        <f t="shared" si="9"/>
        <v/>
      </c>
      <c r="BF413" s="503"/>
      <c r="BG413" s="575"/>
      <c r="BH413" s="503"/>
      <c r="BI413" s="575"/>
      <c r="BJ413" s="503"/>
      <c r="BK413" s="575" t="str">
        <f t="shared" si="10"/>
        <v/>
      </c>
      <c r="BL413" s="503"/>
      <c r="BM413" s="575"/>
      <c r="BN413" s="503"/>
      <c r="BO413" s="524"/>
      <c r="BP413" s="573"/>
      <c r="BQ413" s="524"/>
      <c r="BR413" s="30"/>
      <c r="BS413" s="30"/>
    </row>
    <row r="414" spans="1:71" ht="13.5" customHeight="1" x14ac:dyDescent="0.25">
      <c r="A414" s="30"/>
      <c r="B414" s="570"/>
      <c r="C414" s="524"/>
      <c r="D414" s="571"/>
      <c r="E414" s="503"/>
      <c r="F414" s="524"/>
      <c r="G414" s="571"/>
      <c r="H414" s="503"/>
      <c r="I414" s="569"/>
      <c r="J414" s="503"/>
      <c r="K414" s="569"/>
      <c r="L414" s="503"/>
      <c r="M414" s="569"/>
      <c r="N414" s="503"/>
      <c r="O414" s="569"/>
      <c r="P414" s="503"/>
      <c r="Q414" s="571"/>
      <c r="R414" s="503"/>
      <c r="S414" s="524"/>
      <c r="T414" s="571"/>
      <c r="U414" s="503"/>
      <c r="V414" s="571" t="str">
        <f t="shared" si="7"/>
        <v/>
      </c>
      <c r="W414" s="503"/>
      <c r="X414" s="571"/>
      <c r="Y414" s="503"/>
      <c r="Z414" s="571"/>
      <c r="AA414" s="503"/>
      <c r="AB414" s="571" t="str">
        <f t="shared" si="8"/>
        <v/>
      </c>
      <c r="AC414" s="503"/>
      <c r="AD414" s="571"/>
      <c r="AE414" s="503"/>
      <c r="AF414" s="524"/>
      <c r="AG414" s="569"/>
      <c r="AH414" s="524"/>
      <c r="AI414" s="30"/>
      <c r="AJ414" s="30"/>
      <c r="AK414" s="570"/>
      <c r="AL414" s="524"/>
      <c r="AM414" s="571"/>
      <c r="AN414" s="503"/>
      <c r="AO414" s="524"/>
      <c r="AP414" s="571"/>
      <c r="AQ414" s="503"/>
      <c r="AR414" s="569"/>
      <c r="AS414" s="503"/>
      <c r="AT414" s="569"/>
      <c r="AU414" s="503"/>
      <c r="AV414" s="569"/>
      <c r="AW414" s="503"/>
      <c r="AX414" s="569"/>
      <c r="AY414" s="503"/>
      <c r="AZ414" s="571"/>
      <c r="BA414" s="503"/>
      <c r="BB414" s="524"/>
      <c r="BC414" s="571"/>
      <c r="BD414" s="503"/>
      <c r="BE414" s="571" t="str">
        <f t="shared" si="9"/>
        <v/>
      </c>
      <c r="BF414" s="503"/>
      <c r="BG414" s="571"/>
      <c r="BH414" s="503"/>
      <c r="BI414" s="571"/>
      <c r="BJ414" s="503"/>
      <c r="BK414" s="571" t="str">
        <f t="shared" si="10"/>
        <v/>
      </c>
      <c r="BL414" s="503"/>
      <c r="BM414" s="571"/>
      <c r="BN414" s="503"/>
      <c r="BO414" s="524"/>
      <c r="BP414" s="569"/>
      <c r="BQ414" s="524"/>
      <c r="BR414" s="30"/>
      <c r="BS414" s="30"/>
    </row>
    <row r="415" spans="1:71" ht="13.5" customHeight="1" x14ac:dyDescent="0.25">
      <c r="A415" s="30"/>
      <c r="B415" s="574"/>
      <c r="C415" s="524"/>
      <c r="D415" s="575"/>
      <c r="E415" s="503"/>
      <c r="F415" s="524"/>
      <c r="G415" s="575"/>
      <c r="H415" s="503"/>
      <c r="I415" s="573"/>
      <c r="J415" s="503"/>
      <c r="K415" s="573"/>
      <c r="L415" s="503"/>
      <c r="M415" s="573"/>
      <c r="N415" s="503"/>
      <c r="O415" s="573"/>
      <c r="P415" s="503"/>
      <c r="Q415" s="575"/>
      <c r="R415" s="503"/>
      <c r="S415" s="524"/>
      <c r="T415" s="575"/>
      <c r="U415" s="503"/>
      <c r="V415" s="575" t="str">
        <f t="shared" si="7"/>
        <v/>
      </c>
      <c r="W415" s="503"/>
      <c r="X415" s="575"/>
      <c r="Y415" s="503"/>
      <c r="Z415" s="575"/>
      <c r="AA415" s="503"/>
      <c r="AB415" s="575" t="str">
        <f t="shared" si="8"/>
        <v/>
      </c>
      <c r="AC415" s="503"/>
      <c r="AD415" s="575"/>
      <c r="AE415" s="503"/>
      <c r="AF415" s="524"/>
      <c r="AG415" s="573"/>
      <c r="AH415" s="524"/>
      <c r="AI415" s="30"/>
      <c r="AJ415" s="30"/>
      <c r="AK415" s="574"/>
      <c r="AL415" s="524"/>
      <c r="AM415" s="575"/>
      <c r="AN415" s="503"/>
      <c r="AO415" s="524"/>
      <c r="AP415" s="575"/>
      <c r="AQ415" s="503"/>
      <c r="AR415" s="573"/>
      <c r="AS415" s="503"/>
      <c r="AT415" s="573"/>
      <c r="AU415" s="503"/>
      <c r="AV415" s="573"/>
      <c r="AW415" s="503"/>
      <c r="AX415" s="573"/>
      <c r="AY415" s="503"/>
      <c r="AZ415" s="575"/>
      <c r="BA415" s="503"/>
      <c r="BB415" s="524"/>
      <c r="BC415" s="575"/>
      <c r="BD415" s="503"/>
      <c r="BE415" s="575" t="str">
        <f t="shared" si="9"/>
        <v/>
      </c>
      <c r="BF415" s="503"/>
      <c r="BG415" s="575"/>
      <c r="BH415" s="503"/>
      <c r="BI415" s="575"/>
      <c r="BJ415" s="503"/>
      <c r="BK415" s="575" t="str">
        <f t="shared" si="10"/>
        <v/>
      </c>
      <c r="BL415" s="503"/>
      <c r="BM415" s="575"/>
      <c r="BN415" s="503"/>
      <c r="BO415" s="524"/>
      <c r="BP415" s="573"/>
      <c r="BQ415" s="524"/>
      <c r="BR415" s="30"/>
      <c r="BS415" s="30"/>
    </row>
    <row r="416" spans="1:71" ht="13.5" customHeight="1" x14ac:dyDescent="0.25">
      <c r="A416" s="30"/>
      <c r="B416" s="570"/>
      <c r="C416" s="524"/>
      <c r="D416" s="571"/>
      <c r="E416" s="503"/>
      <c r="F416" s="524"/>
      <c r="G416" s="571"/>
      <c r="H416" s="503"/>
      <c r="I416" s="569"/>
      <c r="J416" s="503"/>
      <c r="K416" s="569"/>
      <c r="L416" s="503"/>
      <c r="M416" s="569"/>
      <c r="N416" s="503"/>
      <c r="O416" s="569"/>
      <c r="P416" s="503"/>
      <c r="Q416" s="571"/>
      <c r="R416" s="503"/>
      <c r="S416" s="524"/>
      <c r="T416" s="571"/>
      <c r="U416" s="503"/>
      <c r="V416" s="571" t="str">
        <f t="shared" si="7"/>
        <v/>
      </c>
      <c r="W416" s="503"/>
      <c r="X416" s="571"/>
      <c r="Y416" s="503"/>
      <c r="Z416" s="571"/>
      <c r="AA416" s="503"/>
      <c r="AB416" s="571" t="str">
        <f t="shared" si="8"/>
        <v/>
      </c>
      <c r="AC416" s="503"/>
      <c r="AD416" s="571"/>
      <c r="AE416" s="503"/>
      <c r="AF416" s="524"/>
      <c r="AG416" s="569"/>
      <c r="AH416" s="524"/>
      <c r="AI416" s="30"/>
      <c r="AJ416" s="30"/>
      <c r="AK416" s="570"/>
      <c r="AL416" s="524"/>
      <c r="AM416" s="571"/>
      <c r="AN416" s="503"/>
      <c r="AO416" s="524"/>
      <c r="AP416" s="571"/>
      <c r="AQ416" s="503"/>
      <c r="AR416" s="569"/>
      <c r="AS416" s="503"/>
      <c r="AT416" s="569"/>
      <c r="AU416" s="503"/>
      <c r="AV416" s="569"/>
      <c r="AW416" s="503"/>
      <c r="AX416" s="569"/>
      <c r="AY416" s="503"/>
      <c r="AZ416" s="571"/>
      <c r="BA416" s="503"/>
      <c r="BB416" s="524"/>
      <c r="BC416" s="571"/>
      <c r="BD416" s="503"/>
      <c r="BE416" s="571" t="str">
        <f t="shared" si="9"/>
        <v/>
      </c>
      <c r="BF416" s="503"/>
      <c r="BG416" s="571"/>
      <c r="BH416" s="503"/>
      <c r="BI416" s="571"/>
      <c r="BJ416" s="503"/>
      <c r="BK416" s="571" t="str">
        <f t="shared" si="10"/>
        <v/>
      </c>
      <c r="BL416" s="503"/>
      <c r="BM416" s="571"/>
      <c r="BN416" s="503"/>
      <c r="BO416" s="524"/>
      <c r="BP416" s="569"/>
      <c r="BQ416" s="524"/>
      <c r="BR416" s="30"/>
      <c r="BS416" s="30"/>
    </row>
    <row r="417" spans="1:71" ht="13.5" customHeight="1" x14ac:dyDescent="0.25">
      <c r="A417" s="30"/>
      <c r="B417" s="574"/>
      <c r="C417" s="524"/>
      <c r="D417" s="575"/>
      <c r="E417" s="503"/>
      <c r="F417" s="524"/>
      <c r="G417" s="575"/>
      <c r="H417" s="503"/>
      <c r="I417" s="573"/>
      <c r="J417" s="503"/>
      <c r="K417" s="573"/>
      <c r="L417" s="503"/>
      <c r="M417" s="573"/>
      <c r="N417" s="503"/>
      <c r="O417" s="573"/>
      <c r="P417" s="503"/>
      <c r="Q417" s="575"/>
      <c r="R417" s="503"/>
      <c r="S417" s="524"/>
      <c r="T417" s="575"/>
      <c r="U417" s="503"/>
      <c r="V417" s="575" t="str">
        <f t="shared" si="7"/>
        <v/>
      </c>
      <c r="W417" s="503"/>
      <c r="X417" s="575"/>
      <c r="Y417" s="503"/>
      <c r="Z417" s="575"/>
      <c r="AA417" s="503"/>
      <c r="AB417" s="575" t="str">
        <f t="shared" si="8"/>
        <v/>
      </c>
      <c r="AC417" s="503"/>
      <c r="AD417" s="575"/>
      <c r="AE417" s="503"/>
      <c r="AF417" s="524"/>
      <c r="AG417" s="573"/>
      <c r="AH417" s="524"/>
      <c r="AI417" s="30"/>
      <c r="AJ417" s="30"/>
      <c r="AK417" s="574"/>
      <c r="AL417" s="524"/>
      <c r="AM417" s="575"/>
      <c r="AN417" s="503"/>
      <c r="AO417" s="524"/>
      <c r="AP417" s="575"/>
      <c r="AQ417" s="503"/>
      <c r="AR417" s="573"/>
      <c r="AS417" s="503"/>
      <c r="AT417" s="573"/>
      <c r="AU417" s="503"/>
      <c r="AV417" s="573"/>
      <c r="AW417" s="503"/>
      <c r="AX417" s="573"/>
      <c r="AY417" s="503"/>
      <c r="AZ417" s="575"/>
      <c r="BA417" s="503"/>
      <c r="BB417" s="524"/>
      <c r="BC417" s="575"/>
      <c r="BD417" s="503"/>
      <c r="BE417" s="575" t="str">
        <f t="shared" si="9"/>
        <v/>
      </c>
      <c r="BF417" s="503"/>
      <c r="BG417" s="575"/>
      <c r="BH417" s="503"/>
      <c r="BI417" s="575"/>
      <c r="BJ417" s="503"/>
      <c r="BK417" s="575" t="str">
        <f t="shared" si="10"/>
        <v/>
      </c>
      <c r="BL417" s="503"/>
      <c r="BM417" s="575"/>
      <c r="BN417" s="503"/>
      <c r="BO417" s="524"/>
      <c r="BP417" s="573"/>
      <c r="BQ417" s="524"/>
      <c r="BR417" s="30"/>
      <c r="BS417" s="30"/>
    </row>
    <row r="418" spans="1:71" ht="13.5" customHeight="1" x14ac:dyDescent="0.25">
      <c r="A418" s="30"/>
      <c r="B418" s="570"/>
      <c r="C418" s="524"/>
      <c r="D418" s="571"/>
      <c r="E418" s="503"/>
      <c r="F418" s="524"/>
      <c r="G418" s="571"/>
      <c r="H418" s="503"/>
      <c r="I418" s="569"/>
      <c r="J418" s="503"/>
      <c r="K418" s="569"/>
      <c r="L418" s="503"/>
      <c r="M418" s="569"/>
      <c r="N418" s="503"/>
      <c r="O418" s="569"/>
      <c r="P418" s="503"/>
      <c r="Q418" s="571"/>
      <c r="R418" s="503"/>
      <c r="S418" s="524"/>
      <c r="T418" s="571"/>
      <c r="U418" s="503"/>
      <c r="V418" s="571" t="str">
        <f t="shared" si="7"/>
        <v/>
      </c>
      <c r="W418" s="503"/>
      <c r="X418" s="571"/>
      <c r="Y418" s="503"/>
      <c r="Z418" s="571"/>
      <c r="AA418" s="503"/>
      <c r="AB418" s="571" t="str">
        <f t="shared" si="8"/>
        <v/>
      </c>
      <c r="AC418" s="503"/>
      <c r="AD418" s="571"/>
      <c r="AE418" s="503"/>
      <c r="AF418" s="524"/>
      <c r="AG418" s="569"/>
      <c r="AH418" s="524"/>
      <c r="AI418" s="30"/>
      <c r="AJ418" s="30"/>
      <c r="AK418" s="570"/>
      <c r="AL418" s="524"/>
      <c r="AM418" s="571"/>
      <c r="AN418" s="503"/>
      <c r="AO418" s="524"/>
      <c r="AP418" s="571"/>
      <c r="AQ418" s="503"/>
      <c r="AR418" s="569"/>
      <c r="AS418" s="503"/>
      <c r="AT418" s="569"/>
      <c r="AU418" s="503"/>
      <c r="AV418" s="569"/>
      <c r="AW418" s="503"/>
      <c r="AX418" s="569"/>
      <c r="AY418" s="503"/>
      <c r="AZ418" s="571"/>
      <c r="BA418" s="503"/>
      <c r="BB418" s="524"/>
      <c r="BC418" s="571"/>
      <c r="BD418" s="503"/>
      <c r="BE418" s="571" t="str">
        <f t="shared" si="9"/>
        <v/>
      </c>
      <c r="BF418" s="503"/>
      <c r="BG418" s="571"/>
      <c r="BH418" s="503"/>
      <c r="BI418" s="571"/>
      <c r="BJ418" s="503"/>
      <c r="BK418" s="571" t="str">
        <f t="shared" si="10"/>
        <v/>
      </c>
      <c r="BL418" s="503"/>
      <c r="BM418" s="571"/>
      <c r="BN418" s="503"/>
      <c r="BO418" s="524"/>
      <c r="BP418" s="569"/>
      <c r="BQ418" s="524"/>
      <c r="BR418" s="30"/>
      <c r="BS418" s="30"/>
    </row>
    <row r="419" spans="1:71" ht="13.5" customHeight="1" x14ac:dyDescent="0.25">
      <c r="A419" s="30"/>
      <c r="B419" s="574"/>
      <c r="C419" s="524"/>
      <c r="D419" s="575"/>
      <c r="E419" s="503"/>
      <c r="F419" s="524"/>
      <c r="G419" s="575"/>
      <c r="H419" s="503"/>
      <c r="I419" s="573"/>
      <c r="J419" s="503"/>
      <c r="K419" s="573"/>
      <c r="L419" s="503"/>
      <c r="M419" s="573"/>
      <c r="N419" s="503"/>
      <c r="O419" s="573"/>
      <c r="P419" s="503"/>
      <c r="Q419" s="575"/>
      <c r="R419" s="503"/>
      <c r="S419" s="524"/>
      <c r="T419" s="575"/>
      <c r="U419" s="503"/>
      <c r="V419" s="575" t="str">
        <f t="shared" si="7"/>
        <v/>
      </c>
      <c r="W419" s="503"/>
      <c r="X419" s="575"/>
      <c r="Y419" s="503"/>
      <c r="Z419" s="575"/>
      <c r="AA419" s="503"/>
      <c r="AB419" s="575" t="str">
        <f t="shared" si="8"/>
        <v/>
      </c>
      <c r="AC419" s="503"/>
      <c r="AD419" s="575"/>
      <c r="AE419" s="503"/>
      <c r="AF419" s="524"/>
      <c r="AG419" s="573"/>
      <c r="AH419" s="524"/>
      <c r="AI419" s="30"/>
      <c r="AJ419" s="30"/>
      <c r="AK419" s="574"/>
      <c r="AL419" s="524"/>
      <c r="AM419" s="575"/>
      <c r="AN419" s="503"/>
      <c r="AO419" s="524"/>
      <c r="AP419" s="575"/>
      <c r="AQ419" s="503"/>
      <c r="AR419" s="573"/>
      <c r="AS419" s="503"/>
      <c r="AT419" s="573"/>
      <c r="AU419" s="503"/>
      <c r="AV419" s="573"/>
      <c r="AW419" s="503"/>
      <c r="AX419" s="573"/>
      <c r="AY419" s="503"/>
      <c r="AZ419" s="575"/>
      <c r="BA419" s="503"/>
      <c r="BB419" s="524"/>
      <c r="BC419" s="575"/>
      <c r="BD419" s="503"/>
      <c r="BE419" s="575" t="str">
        <f t="shared" si="9"/>
        <v/>
      </c>
      <c r="BF419" s="503"/>
      <c r="BG419" s="575"/>
      <c r="BH419" s="503"/>
      <c r="BI419" s="575"/>
      <c r="BJ419" s="503"/>
      <c r="BK419" s="575" t="str">
        <f t="shared" si="10"/>
        <v/>
      </c>
      <c r="BL419" s="503"/>
      <c r="BM419" s="575"/>
      <c r="BN419" s="503"/>
      <c r="BO419" s="524"/>
      <c r="BP419" s="573"/>
      <c r="BQ419" s="524"/>
      <c r="BR419" s="30"/>
      <c r="BS419" s="30"/>
    </row>
    <row r="420" spans="1:71" ht="13.5" customHeight="1" x14ac:dyDescent="0.25">
      <c r="A420" s="30"/>
      <c r="B420" s="570"/>
      <c r="C420" s="524"/>
      <c r="D420" s="571"/>
      <c r="E420" s="503"/>
      <c r="F420" s="524"/>
      <c r="G420" s="571"/>
      <c r="H420" s="503"/>
      <c r="I420" s="569"/>
      <c r="J420" s="503"/>
      <c r="K420" s="569"/>
      <c r="L420" s="503"/>
      <c r="M420" s="569"/>
      <c r="N420" s="503"/>
      <c r="O420" s="569"/>
      <c r="P420" s="503"/>
      <c r="Q420" s="571"/>
      <c r="R420" s="503"/>
      <c r="S420" s="524"/>
      <c r="T420" s="571"/>
      <c r="U420" s="503"/>
      <c r="V420" s="571" t="str">
        <f t="shared" si="7"/>
        <v/>
      </c>
      <c r="W420" s="503"/>
      <c r="X420" s="571"/>
      <c r="Y420" s="503"/>
      <c r="Z420" s="571"/>
      <c r="AA420" s="503"/>
      <c r="AB420" s="571" t="str">
        <f t="shared" si="8"/>
        <v/>
      </c>
      <c r="AC420" s="503"/>
      <c r="AD420" s="571"/>
      <c r="AE420" s="503"/>
      <c r="AF420" s="524"/>
      <c r="AG420" s="569"/>
      <c r="AH420" s="524"/>
      <c r="AI420" s="30"/>
      <c r="AJ420" s="30"/>
      <c r="AK420" s="570"/>
      <c r="AL420" s="524"/>
      <c r="AM420" s="571"/>
      <c r="AN420" s="503"/>
      <c r="AO420" s="524"/>
      <c r="AP420" s="571"/>
      <c r="AQ420" s="503"/>
      <c r="AR420" s="569"/>
      <c r="AS420" s="503"/>
      <c r="AT420" s="569"/>
      <c r="AU420" s="503"/>
      <c r="AV420" s="569"/>
      <c r="AW420" s="503"/>
      <c r="AX420" s="569"/>
      <c r="AY420" s="503"/>
      <c r="AZ420" s="571"/>
      <c r="BA420" s="503"/>
      <c r="BB420" s="524"/>
      <c r="BC420" s="571"/>
      <c r="BD420" s="503"/>
      <c r="BE420" s="571" t="str">
        <f t="shared" si="9"/>
        <v/>
      </c>
      <c r="BF420" s="503"/>
      <c r="BG420" s="571"/>
      <c r="BH420" s="503"/>
      <c r="BI420" s="571"/>
      <c r="BJ420" s="503"/>
      <c r="BK420" s="571" t="str">
        <f t="shared" si="10"/>
        <v/>
      </c>
      <c r="BL420" s="503"/>
      <c r="BM420" s="571"/>
      <c r="BN420" s="503"/>
      <c r="BO420" s="524"/>
      <c r="BP420" s="569"/>
      <c r="BQ420" s="524"/>
      <c r="BR420" s="30"/>
      <c r="BS420" s="30"/>
    </row>
    <row r="421" spans="1:71" ht="13.5" customHeight="1" x14ac:dyDescent="0.25">
      <c r="A421" s="30"/>
      <c r="B421" s="574"/>
      <c r="C421" s="524"/>
      <c r="D421" s="575"/>
      <c r="E421" s="503"/>
      <c r="F421" s="524"/>
      <c r="G421" s="575"/>
      <c r="H421" s="503"/>
      <c r="I421" s="573"/>
      <c r="J421" s="503"/>
      <c r="K421" s="573"/>
      <c r="L421" s="503"/>
      <c r="M421" s="573"/>
      <c r="N421" s="503"/>
      <c r="O421" s="573"/>
      <c r="P421" s="503"/>
      <c r="Q421" s="575"/>
      <c r="R421" s="503"/>
      <c r="S421" s="524"/>
      <c r="T421" s="575"/>
      <c r="U421" s="503"/>
      <c r="V421" s="575" t="str">
        <f t="shared" si="7"/>
        <v/>
      </c>
      <c r="W421" s="503"/>
      <c r="X421" s="575"/>
      <c r="Y421" s="503"/>
      <c r="Z421" s="575"/>
      <c r="AA421" s="503"/>
      <c r="AB421" s="575" t="str">
        <f t="shared" si="8"/>
        <v/>
      </c>
      <c r="AC421" s="503"/>
      <c r="AD421" s="575"/>
      <c r="AE421" s="503"/>
      <c r="AF421" s="524"/>
      <c r="AG421" s="573"/>
      <c r="AH421" s="524"/>
      <c r="AI421" s="30"/>
      <c r="AJ421" s="30"/>
      <c r="AK421" s="574"/>
      <c r="AL421" s="524"/>
      <c r="AM421" s="575"/>
      <c r="AN421" s="503"/>
      <c r="AO421" s="524"/>
      <c r="AP421" s="575"/>
      <c r="AQ421" s="503"/>
      <c r="AR421" s="573"/>
      <c r="AS421" s="503"/>
      <c r="AT421" s="573"/>
      <c r="AU421" s="503"/>
      <c r="AV421" s="573"/>
      <c r="AW421" s="503"/>
      <c r="AX421" s="573"/>
      <c r="AY421" s="503"/>
      <c r="AZ421" s="575"/>
      <c r="BA421" s="503"/>
      <c r="BB421" s="524"/>
      <c r="BC421" s="575"/>
      <c r="BD421" s="503"/>
      <c r="BE421" s="575" t="str">
        <f t="shared" si="9"/>
        <v/>
      </c>
      <c r="BF421" s="503"/>
      <c r="BG421" s="575"/>
      <c r="BH421" s="503"/>
      <c r="BI421" s="575"/>
      <c r="BJ421" s="503"/>
      <c r="BK421" s="575" t="str">
        <f t="shared" si="10"/>
        <v/>
      </c>
      <c r="BL421" s="503"/>
      <c r="BM421" s="575"/>
      <c r="BN421" s="503"/>
      <c r="BO421" s="524"/>
      <c r="BP421" s="573"/>
      <c r="BQ421" s="524"/>
      <c r="BR421" s="30"/>
      <c r="BS421" s="30"/>
    </row>
    <row r="422" spans="1:71" ht="13.5" customHeight="1" x14ac:dyDescent="0.25">
      <c r="A422" s="30"/>
      <c r="B422" s="570"/>
      <c r="C422" s="524"/>
      <c r="D422" s="571"/>
      <c r="E422" s="503"/>
      <c r="F422" s="524"/>
      <c r="G422" s="571"/>
      <c r="H422" s="503"/>
      <c r="I422" s="569"/>
      <c r="J422" s="503"/>
      <c r="K422" s="569"/>
      <c r="L422" s="503"/>
      <c r="M422" s="569"/>
      <c r="N422" s="503"/>
      <c r="O422" s="569"/>
      <c r="P422" s="503"/>
      <c r="Q422" s="571"/>
      <c r="R422" s="503"/>
      <c r="S422" s="524"/>
      <c r="T422" s="571"/>
      <c r="U422" s="503"/>
      <c r="V422" s="571" t="str">
        <f t="shared" si="7"/>
        <v/>
      </c>
      <c r="W422" s="503"/>
      <c r="X422" s="571"/>
      <c r="Y422" s="503"/>
      <c r="Z422" s="571"/>
      <c r="AA422" s="503"/>
      <c r="AB422" s="571" t="str">
        <f t="shared" si="8"/>
        <v/>
      </c>
      <c r="AC422" s="503"/>
      <c r="AD422" s="571"/>
      <c r="AE422" s="503"/>
      <c r="AF422" s="524"/>
      <c r="AG422" s="569"/>
      <c r="AH422" s="524"/>
      <c r="AI422" s="30"/>
      <c r="AJ422" s="30"/>
      <c r="AK422" s="570"/>
      <c r="AL422" s="524"/>
      <c r="AM422" s="571"/>
      <c r="AN422" s="503"/>
      <c r="AO422" s="524"/>
      <c r="AP422" s="571"/>
      <c r="AQ422" s="503"/>
      <c r="AR422" s="569"/>
      <c r="AS422" s="503"/>
      <c r="AT422" s="569"/>
      <c r="AU422" s="503"/>
      <c r="AV422" s="569"/>
      <c r="AW422" s="503"/>
      <c r="AX422" s="569"/>
      <c r="AY422" s="503"/>
      <c r="AZ422" s="571"/>
      <c r="BA422" s="503"/>
      <c r="BB422" s="524"/>
      <c r="BC422" s="571"/>
      <c r="BD422" s="503"/>
      <c r="BE422" s="571" t="str">
        <f t="shared" si="9"/>
        <v/>
      </c>
      <c r="BF422" s="503"/>
      <c r="BG422" s="571"/>
      <c r="BH422" s="503"/>
      <c r="BI422" s="571"/>
      <c r="BJ422" s="503"/>
      <c r="BK422" s="571" t="str">
        <f t="shared" si="10"/>
        <v/>
      </c>
      <c r="BL422" s="503"/>
      <c r="BM422" s="571"/>
      <c r="BN422" s="503"/>
      <c r="BO422" s="524"/>
      <c r="BP422" s="569"/>
      <c r="BQ422" s="524"/>
      <c r="BR422" s="30"/>
      <c r="BS422" s="30"/>
    </row>
    <row r="423" spans="1:71" ht="13.5" customHeight="1" x14ac:dyDescent="0.25">
      <c r="A423" s="30"/>
      <c r="B423" s="574"/>
      <c r="C423" s="524"/>
      <c r="D423" s="575"/>
      <c r="E423" s="503"/>
      <c r="F423" s="524"/>
      <c r="G423" s="575"/>
      <c r="H423" s="503"/>
      <c r="I423" s="573"/>
      <c r="J423" s="503"/>
      <c r="K423" s="573"/>
      <c r="L423" s="503"/>
      <c r="M423" s="573"/>
      <c r="N423" s="503"/>
      <c r="O423" s="573"/>
      <c r="P423" s="503"/>
      <c r="Q423" s="575"/>
      <c r="R423" s="503"/>
      <c r="S423" s="524"/>
      <c r="T423" s="575"/>
      <c r="U423" s="503"/>
      <c r="V423" s="575" t="str">
        <f t="shared" si="7"/>
        <v/>
      </c>
      <c r="W423" s="503"/>
      <c r="X423" s="575"/>
      <c r="Y423" s="503"/>
      <c r="Z423" s="575"/>
      <c r="AA423" s="503"/>
      <c r="AB423" s="575" t="str">
        <f t="shared" si="8"/>
        <v/>
      </c>
      <c r="AC423" s="503"/>
      <c r="AD423" s="575"/>
      <c r="AE423" s="503"/>
      <c r="AF423" s="524"/>
      <c r="AG423" s="573"/>
      <c r="AH423" s="524"/>
      <c r="AI423" s="30"/>
      <c r="AJ423" s="30"/>
      <c r="AK423" s="574"/>
      <c r="AL423" s="524"/>
      <c r="AM423" s="575"/>
      <c r="AN423" s="503"/>
      <c r="AO423" s="524"/>
      <c r="AP423" s="575"/>
      <c r="AQ423" s="503"/>
      <c r="AR423" s="573"/>
      <c r="AS423" s="503"/>
      <c r="AT423" s="573"/>
      <c r="AU423" s="503"/>
      <c r="AV423" s="573"/>
      <c r="AW423" s="503"/>
      <c r="AX423" s="573"/>
      <c r="AY423" s="503"/>
      <c r="AZ423" s="575"/>
      <c r="BA423" s="503"/>
      <c r="BB423" s="524"/>
      <c r="BC423" s="575"/>
      <c r="BD423" s="503"/>
      <c r="BE423" s="575" t="str">
        <f t="shared" si="9"/>
        <v/>
      </c>
      <c r="BF423" s="503"/>
      <c r="BG423" s="575"/>
      <c r="BH423" s="503"/>
      <c r="BI423" s="575"/>
      <c r="BJ423" s="503"/>
      <c r="BK423" s="575" t="str">
        <f t="shared" si="10"/>
        <v/>
      </c>
      <c r="BL423" s="503"/>
      <c r="BM423" s="575"/>
      <c r="BN423" s="503"/>
      <c r="BO423" s="524"/>
      <c r="BP423" s="573"/>
      <c r="BQ423" s="524"/>
      <c r="BR423" s="30"/>
      <c r="BS423" s="30"/>
    </row>
    <row r="424" spans="1:71" ht="13.5" customHeight="1" x14ac:dyDescent="0.25">
      <c r="A424" s="30"/>
      <c r="B424" s="597"/>
      <c r="C424" s="536"/>
      <c r="D424" s="595"/>
      <c r="E424" s="535"/>
      <c r="F424" s="536"/>
      <c r="G424" s="595"/>
      <c r="H424" s="535"/>
      <c r="I424" s="596"/>
      <c r="J424" s="535"/>
      <c r="K424" s="596"/>
      <c r="L424" s="535"/>
      <c r="M424" s="596"/>
      <c r="N424" s="535"/>
      <c r="O424" s="596"/>
      <c r="P424" s="535"/>
      <c r="Q424" s="595"/>
      <c r="R424" s="535"/>
      <c r="S424" s="536"/>
      <c r="T424" s="595"/>
      <c r="U424" s="535"/>
      <c r="V424" s="571" t="str">
        <f t="shared" si="7"/>
        <v/>
      </c>
      <c r="W424" s="503"/>
      <c r="X424" s="595"/>
      <c r="Y424" s="535"/>
      <c r="Z424" s="595"/>
      <c r="AA424" s="535"/>
      <c r="AB424" s="571" t="str">
        <f t="shared" si="8"/>
        <v/>
      </c>
      <c r="AC424" s="503"/>
      <c r="AD424" s="595"/>
      <c r="AE424" s="535"/>
      <c r="AF424" s="536"/>
      <c r="AG424" s="596"/>
      <c r="AH424" s="536"/>
      <c r="AI424" s="30"/>
      <c r="AJ424" s="30"/>
      <c r="AK424" s="597"/>
      <c r="AL424" s="536"/>
      <c r="AM424" s="595"/>
      <c r="AN424" s="535"/>
      <c r="AO424" s="536"/>
      <c r="AP424" s="595"/>
      <c r="AQ424" s="535"/>
      <c r="AR424" s="596"/>
      <c r="AS424" s="535"/>
      <c r="AT424" s="596"/>
      <c r="AU424" s="535"/>
      <c r="AV424" s="596"/>
      <c r="AW424" s="535"/>
      <c r="AX424" s="596"/>
      <c r="AY424" s="535"/>
      <c r="AZ424" s="595"/>
      <c r="BA424" s="535"/>
      <c r="BB424" s="536"/>
      <c r="BC424" s="595"/>
      <c r="BD424" s="535"/>
      <c r="BE424" s="571" t="str">
        <f t="shared" si="9"/>
        <v/>
      </c>
      <c r="BF424" s="503"/>
      <c r="BG424" s="595"/>
      <c r="BH424" s="535"/>
      <c r="BI424" s="595"/>
      <c r="BJ424" s="535"/>
      <c r="BK424" s="571" t="str">
        <f t="shared" si="10"/>
        <v/>
      </c>
      <c r="BL424" s="503"/>
      <c r="BM424" s="595"/>
      <c r="BN424" s="535"/>
      <c r="BO424" s="536"/>
      <c r="BP424" s="596"/>
      <c r="BQ424" s="536"/>
      <c r="BR424" s="30"/>
      <c r="BS424" s="30"/>
    </row>
    <row r="425" spans="1:71" ht="13.5" customHeight="1" x14ac:dyDescent="0.25">
      <c r="A425" s="30"/>
      <c r="B425" s="576" t="s">
        <v>214</v>
      </c>
      <c r="C425" s="503"/>
      <c r="D425" s="503"/>
      <c r="E425" s="503"/>
      <c r="F425" s="503"/>
      <c r="G425" s="518"/>
      <c r="H425" s="519"/>
      <c r="I425" s="520" t="str">
        <f>IF(SUM(I401:J424)=0,"",SUM(I401:J424))</f>
        <v/>
      </c>
      <c r="J425" s="521"/>
      <c r="K425" s="520" t="str">
        <f>IF(SUM(K401:L424)=0,"",SUM(K401:L424))</f>
        <v/>
      </c>
      <c r="L425" s="519"/>
      <c r="M425" s="520" t="str">
        <f>IF(SUM(M401:N424)=0,"",SUM(M401:N424))</f>
        <v/>
      </c>
      <c r="N425" s="519"/>
      <c r="O425" s="520" t="str">
        <f>IF(SUM(O401:P424)=0,"",SUM(O401:P424))</f>
        <v/>
      </c>
      <c r="P425" s="521"/>
      <c r="Q425" s="520" t="str">
        <f>IF(SUM(Q401:R424)=0,"",SUM(Q401:R424))</f>
        <v/>
      </c>
      <c r="R425" s="519"/>
      <c r="S425" s="521"/>
      <c r="T425" s="518"/>
      <c r="U425" s="519"/>
      <c r="V425" s="518" t="str">
        <f>IF(SUM(V399:W424)=0,"",SUM(V399:W424))</f>
        <v/>
      </c>
      <c r="W425" s="519"/>
      <c r="X425" s="518"/>
      <c r="Y425" s="519"/>
      <c r="Z425" s="518"/>
      <c r="AA425" s="519"/>
      <c r="AB425" s="518" t="str">
        <f>IF(SUM(AB399:AC424)=0,"",SUM(AB399:AC424))</f>
        <v/>
      </c>
      <c r="AC425" s="519"/>
      <c r="AD425" s="520" t="str">
        <f>IF(SUM(AD401:AE424)=0,"",SUM(AD401:AE424))</f>
        <v/>
      </c>
      <c r="AE425" s="519"/>
      <c r="AF425" s="521"/>
      <c r="AG425" s="520" t="str">
        <f>IF(SUM(AG401:AH424)=0,"",SUM(AG401:AH424))</f>
        <v/>
      </c>
      <c r="AH425" s="521"/>
      <c r="AI425" s="30"/>
      <c r="AJ425" s="30"/>
      <c r="AK425" s="576" t="s">
        <v>214</v>
      </c>
      <c r="AL425" s="503"/>
      <c r="AM425" s="503"/>
      <c r="AN425" s="503"/>
      <c r="AO425" s="503"/>
      <c r="AP425" s="518"/>
      <c r="AQ425" s="519"/>
      <c r="AR425" s="520" t="str">
        <f>IF(SUM(AR401:AS424)=0,"",SUM(AR401:AS424))</f>
        <v/>
      </c>
      <c r="AS425" s="521"/>
      <c r="AT425" s="520" t="str">
        <f>IF(SUM(AT401:AU424)=0,"",SUM(AT401:AU424))</f>
        <v/>
      </c>
      <c r="AU425" s="519"/>
      <c r="AV425" s="520" t="str">
        <f>IF(SUM(AV401:AW424)=0,"",SUM(AV401:AW424))</f>
        <v/>
      </c>
      <c r="AW425" s="519"/>
      <c r="AX425" s="520" t="str">
        <f>IF(SUM(AX401:AY424)=0,"",SUM(AX401:AY424))</f>
        <v/>
      </c>
      <c r="AY425" s="521"/>
      <c r="AZ425" s="520" t="str">
        <f>IF(SUM(AZ401:BA424)=0,"",SUM(AZ401:BA424))</f>
        <v/>
      </c>
      <c r="BA425" s="519"/>
      <c r="BB425" s="521"/>
      <c r="BC425" s="518"/>
      <c r="BD425" s="519"/>
      <c r="BE425" s="518" t="str">
        <f>IF(SUM(BE399:BF424)=0,"",SUM(BE399:BF424))</f>
        <v/>
      </c>
      <c r="BF425" s="519"/>
      <c r="BG425" s="518"/>
      <c r="BH425" s="519"/>
      <c r="BI425" s="518"/>
      <c r="BJ425" s="519"/>
      <c r="BK425" s="518" t="str">
        <f>IF(SUM(BK399:BL424)=0,"",SUM(BK399:BL424))</f>
        <v/>
      </c>
      <c r="BL425" s="519"/>
      <c r="BM425" s="520" t="str">
        <f>IF(SUM(BM401:BN424)=0,"",SUM(BM401:BN424))</f>
        <v/>
      </c>
      <c r="BN425" s="519"/>
      <c r="BO425" s="521"/>
      <c r="BP425" s="520" t="str">
        <f>IF(SUM(BP401:BQ424)=0,"",SUM(BP401:BQ424))</f>
        <v/>
      </c>
      <c r="BQ425" s="521"/>
      <c r="BR425" s="30"/>
      <c r="BS425" s="30"/>
    </row>
    <row r="426" spans="1:71" ht="13.5" customHeight="1" x14ac:dyDescent="0.25">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c r="AA426" s="30"/>
      <c r="AB426" s="30"/>
      <c r="AC426" s="30"/>
      <c r="AD426" s="30"/>
      <c r="AE426" s="30"/>
      <c r="AF426" s="30"/>
      <c r="AG426" s="30"/>
      <c r="AH426" s="30"/>
      <c r="AI426" s="30"/>
      <c r="AJ426" s="30"/>
      <c r="AK426" s="30"/>
      <c r="AL426" s="30"/>
      <c r="AM426" s="30"/>
      <c r="AN426" s="30"/>
      <c r="AO426" s="30"/>
      <c r="AP426" s="30"/>
      <c r="AQ426" s="30"/>
      <c r="AR426" s="30"/>
      <c r="AS426" s="30"/>
      <c r="AT426" s="30"/>
      <c r="AU426" s="30"/>
      <c r="AV426" s="30"/>
      <c r="AW426" s="30"/>
      <c r="AX426" s="30"/>
      <c r="AY426" s="30"/>
      <c r="AZ426" s="30"/>
      <c r="BA426" s="30"/>
      <c r="BB426" s="30"/>
      <c r="BC426" s="30"/>
      <c r="BD426" s="30"/>
      <c r="BE426" s="30"/>
      <c r="BF426" s="30"/>
      <c r="BG426" s="30"/>
      <c r="BH426" s="30"/>
      <c r="BI426" s="30"/>
      <c r="BJ426" s="30"/>
      <c r="BK426" s="30"/>
      <c r="BL426" s="30"/>
      <c r="BM426" s="30"/>
      <c r="BN426" s="30"/>
      <c r="BO426" s="30"/>
      <c r="BP426" s="30"/>
      <c r="BQ426" s="30"/>
      <c r="BR426" s="30"/>
      <c r="BS426" s="30"/>
    </row>
    <row r="427" spans="1:71" ht="13.5" customHeight="1" x14ac:dyDescent="0.25">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c r="AA427" s="30"/>
      <c r="AB427" s="30"/>
      <c r="AC427" s="30"/>
      <c r="AD427" s="30"/>
      <c r="AE427" s="30"/>
      <c r="AF427" s="30"/>
      <c r="AG427" s="30"/>
      <c r="AH427" s="30"/>
      <c r="AI427" s="30"/>
      <c r="AJ427" s="30"/>
      <c r="AK427" s="30"/>
      <c r="AL427" s="30"/>
      <c r="AM427" s="30"/>
      <c r="AN427" s="30"/>
      <c r="AO427" s="30"/>
      <c r="AP427" s="30"/>
      <c r="AQ427" s="30"/>
      <c r="AR427" s="30"/>
      <c r="AS427" s="30"/>
      <c r="AT427" s="30"/>
      <c r="AU427" s="30"/>
      <c r="AV427" s="30"/>
      <c r="AW427" s="30"/>
      <c r="AX427" s="30"/>
      <c r="AY427" s="30"/>
      <c r="AZ427" s="30"/>
      <c r="BA427" s="30"/>
      <c r="BB427" s="30"/>
      <c r="BC427" s="30"/>
      <c r="BD427" s="30"/>
      <c r="BE427" s="30"/>
      <c r="BF427" s="30"/>
      <c r="BG427" s="30"/>
      <c r="BH427" s="30"/>
      <c r="BI427" s="30"/>
      <c r="BJ427" s="30"/>
      <c r="BK427" s="30"/>
      <c r="BL427" s="30"/>
      <c r="BM427" s="30"/>
      <c r="BN427" s="30"/>
      <c r="BO427" s="30"/>
      <c r="BP427" s="30"/>
      <c r="BQ427" s="30"/>
      <c r="BR427" s="30"/>
      <c r="BS427" s="30"/>
    </row>
    <row r="428" spans="1:71" ht="13.5" customHeight="1" x14ac:dyDescent="0.25">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c r="AA428" s="30"/>
      <c r="AB428" s="30"/>
      <c r="AC428" s="30"/>
      <c r="AD428" s="30"/>
      <c r="AE428" s="30"/>
      <c r="AF428" s="30"/>
      <c r="AG428" s="30"/>
      <c r="AH428" s="30"/>
      <c r="AI428" s="30"/>
      <c r="AJ428" s="30"/>
      <c r="AK428" s="30"/>
      <c r="AL428" s="30"/>
      <c r="AM428" s="30"/>
      <c r="AN428" s="30"/>
      <c r="AO428" s="30"/>
      <c r="AP428" s="30"/>
      <c r="AQ428" s="30"/>
      <c r="AR428" s="30"/>
      <c r="AS428" s="30"/>
      <c r="AT428" s="30"/>
      <c r="AU428" s="30"/>
      <c r="AV428" s="30"/>
      <c r="AW428" s="30"/>
      <c r="AX428" s="30"/>
      <c r="AY428" s="30"/>
      <c r="AZ428" s="30"/>
      <c r="BA428" s="30"/>
      <c r="BB428" s="30"/>
      <c r="BC428" s="30"/>
      <c r="BD428" s="30"/>
      <c r="BE428" s="30"/>
      <c r="BF428" s="30"/>
      <c r="BG428" s="30"/>
      <c r="BH428" s="30"/>
      <c r="BI428" s="30"/>
      <c r="BJ428" s="30"/>
      <c r="BK428" s="30"/>
      <c r="BL428" s="30"/>
      <c r="BM428" s="30"/>
      <c r="BN428" s="30"/>
      <c r="BO428" s="30"/>
      <c r="BP428" s="30"/>
      <c r="BQ428" s="30"/>
      <c r="BR428" s="30"/>
      <c r="BS428" s="30"/>
    </row>
    <row r="429" spans="1:71" ht="13.5" customHeight="1" x14ac:dyDescent="0.25">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c r="AA429" s="30"/>
      <c r="AB429" s="30"/>
      <c r="AC429" s="30"/>
      <c r="AD429" s="30"/>
      <c r="AE429" s="30"/>
      <c r="AF429" s="30"/>
      <c r="AG429" s="30"/>
      <c r="AH429" s="30"/>
      <c r="AI429" s="30"/>
      <c r="AJ429" s="30"/>
      <c r="AK429" s="30"/>
      <c r="AL429" s="30"/>
      <c r="AM429" s="30"/>
      <c r="AN429" s="30"/>
      <c r="AO429" s="30"/>
      <c r="AP429" s="30"/>
      <c r="AQ429" s="30"/>
      <c r="AR429" s="30"/>
      <c r="AS429" s="30"/>
      <c r="AT429" s="30"/>
      <c r="AU429" s="30"/>
      <c r="AV429" s="30"/>
      <c r="AW429" s="30"/>
      <c r="AX429" s="30"/>
      <c r="AY429" s="30"/>
      <c r="AZ429" s="30"/>
      <c r="BA429" s="30"/>
      <c r="BB429" s="30"/>
      <c r="BC429" s="30"/>
      <c r="BD429" s="30"/>
      <c r="BE429" s="30"/>
      <c r="BF429" s="30"/>
      <c r="BG429" s="30"/>
      <c r="BH429" s="30"/>
      <c r="BI429" s="30"/>
      <c r="BJ429" s="30"/>
      <c r="BK429" s="30"/>
      <c r="BL429" s="30"/>
      <c r="BM429" s="30"/>
      <c r="BN429" s="30"/>
      <c r="BO429" s="30"/>
      <c r="BP429" s="30"/>
      <c r="BQ429" s="30"/>
      <c r="BR429" s="30"/>
      <c r="BS429" s="30"/>
    </row>
    <row r="430" spans="1:71" ht="13.5" customHeight="1" x14ac:dyDescent="0.25">
      <c r="A430" s="30"/>
      <c r="B430" s="194" t="s">
        <v>353</v>
      </c>
      <c r="C430" s="195"/>
      <c r="D430" s="195"/>
      <c r="E430" s="195"/>
      <c r="F430" s="195"/>
      <c r="G430" s="195"/>
      <c r="H430" s="195"/>
      <c r="I430" s="195"/>
      <c r="J430" s="196"/>
      <c r="K430" s="196"/>
      <c r="L430" s="196"/>
      <c r="M430" s="196"/>
      <c r="N430" s="196"/>
      <c r="O430" s="196"/>
      <c r="P430" s="196"/>
      <c r="Q430" s="196"/>
      <c r="R430" s="196"/>
      <c r="S430" s="196"/>
      <c r="T430" s="196"/>
      <c r="U430" s="196"/>
      <c r="V430" s="196"/>
      <c r="W430" s="196"/>
      <c r="X430" s="196"/>
      <c r="Y430" s="196"/>
      <c r="Z430" s="196"/>
      <c r="AA430" s="196"/>
      <c r="AB430" s="196"/>
      <c r="AC430" s="196"/>
      <c r="AD430" s="196"/>
      <c r="AE430" s="196"/>
      <c r="AF430" s="196"/>
      <c r="AG430" s="196"/>
      <c r="AH430" s="196"/>
      <c r="AI430" s="30"/>
      <c r="AJ430" s="30"/>
      <c r="AK430" s="194" t="s">
        <v>354</v>
      </c>
      <c r="AL430" s="195"/>
      <c r="AM430" s="195"/>
      <c r="AN430" s="195"/>
      <c r="AO430" s="195"/>
      <c r="AP430" s="195"/>
      <c r="AQ430" s="195"/>
      <c r="AR430" s="195"/>
      <c r="AS430" s="195"/>
      <c r="AT430" s="195"/>
      <c r="AU430" s="196"/>
      <c r="AV430" s="196"/>
      <c r="AW430" s="196"/>
      <c r="AX430" s="196"/>
      <c r="AY430" s="196"/>
      <c r="AZ430" s="196"/>
      <c r="BA430" s="196"/>
      <c r="BB430" s="196"/>
      <c r="BC430" s="196"/>
      <c r="BD430" s="196"/>
      <c r="BE430" s="196"/>
      <c r="BF430" s="196"/>
      <c r="BG430" s="196"/>
      <c r="BH430" s="196"/>
      <c r="BI430" s="196"/>
      <c r="BJ430" s="196"/>
      <c r="BK430" s="196"/>
      <c r="BL430" s="196"/>
      <c r="BM430" s="196"/>
      <c r="BN430" s="196"/>
      <c r="BO430" s="196"/>
      <c r="BP430" s="196"/>
      <c r="BQ430" s="196"/>
      <c r="BR430" s="196"/>
      <c r="BS430" s="30"/>
    </row>
    <row r="431" spans="1:71" ht="13.5" customHeight="1" x14ac:dyDescent="0.25">
      <c r="A431" s="30"/>
      <c r="B431" s="175"/>
      <c r="C431" s="175"/>
      <c r="D431" s="175"/>
      <c r="E431" s="175"/>
      <c r="F431" s="175"/>
      <c r="G431" s="175"/>
      <c r="H431" s="175"/>
      <c r="I431" s="175"/>
      <c r="J431" s="175"/>
      <c r="K431" s="175"/>
      <c r="L431" s="175"/>
      <c r="M431" s="175"/>
      <c r="N431" s="175"/>
      <c r="O431" s="175"/>
      <c r="P431" s="175"/>
      <c r="Q431" s="175"/>
      <c r="R431" s="175"/>
      <c r="S431" s="175"/>
      <c r="T431" s="175"/>
      <c r="U431" s="175"/>
      <c r="V431" s="175"/>
      <c r="W431" s="175"/>
      <c r="X431" s="175"/>
      <c r="Y431" s="175"/>
      <c r="Z431" s="175"/>
      <c r="AA431" s="175"/>
      <c r="AB431" s="175"/>
      <c r="AC431" s="143"/>
      <c r="AD431" s="143"/>
      <c r="AE431" s="143"/>
      <c r="AF431" s="143"/>
      <c r="AG431" s="30"/>
      <c r="AH431" s="30"/>
      <c r="AI431" s="30"/>
      <c r="AJ431" s="30"/>
      <c r="AK431" s="143"/>
      <c r="AL431" s="175"/>
      <c r="AM431" s="175"/>
      <c r="AN431" s="175"/>
      <c r="AO431" s="175"/>
      <c r="AP431" s="175"/>
      <c r="AQ431" s="175"/>
      <c r="AR431" s="175"/>
      <c r="AS431" s="175"/>
      <c r="AT431" s="175"/>
      <c r="AU431" s="175"/>
      <c r="AV431" s="175"/>
      <c r="AW431" s="175"/>
      <c r="AX431" s="175"/>
      <c r="AY431" s="175"/>
      <c r="AZ431" s="175"/>
      <c r="BA431" s="175"/>
      <c r="BB431" s="175"/>
      <c r="BC431" s="175"/>
      <c r="BD431" s="175"/>
      <c r="BE431" s="175"/>
      <c r="BF431" s="175"/>
      <c r="BG431" s="175"/>
      <c r="BH431" s="175"/>
      <c r="BI431" s="175"/>
      <c r="BJ431" s="175"/>
      <c r="BK431" s="175"/>
      <c r="BL431" s="175"/>
      <c r="BM431" s="143"/>
      <c r="BN431" s="143"/>
      <c r="BO431" s="30"/>
      <c r="BP431" s="30"/>
      <c r="BQ431" s="30"/>
      <c r="BR431" s="30"/>
      <c r="BS431" s="30"/>
    </row>
    <row r="432" spans="1:71" ht="13.5" customHeight="1" x14ac:dyDescent="0.25">
      <c r="A432" s="30"/>
      <c r="B432" s="37"/>
      <c r="C432" s="38"/>
      <c r="D432" s="38"/>
      <c r="E432" s="38"/>
      <c r="F432" s="38"/>
      <c r="G432" s="38"/>
      <c r="H432" s="38"/>
      <c r="I432" s="38"/>
      <c r="J432" s="38"/>
      <c r="K432" s="38"/>
      <c r="L432" s="38"/>
      <c r="M432" s="38"/>
      <c r="N432" s="38"/>
      <c r="O432" s="38"/>
      <c r="P432" s="38"/>
      <c r="Q432" s="40"/>
      <c r="R432" s="153" t="s">
        <v>355</v>
      </c>
      <c r="S432" s="152"/>
      <c r="T432" s="152"/>
      <c r="U432" s="152"/>
      <c r="V432" s="152"/>
      <c r="W432" s="152"/>
      <c r="X432" s="152"/>
      <c r="Y432" s="39"/>
      <c r="Z432" s="39"/>
      <c r="AA432" s="39"/>
      <c r="AB432" s="48"/>
      <c r="AC432" s="143"/>
      <c r="AD432" s="143"/>
      <c r="AE432" s="143"/>
      <c r="AF432" s="143"/>
      <c r="AG432" s="30"/>
      <c r="AH432" s="30"/>
      <c r="AI432" s="30"/>
      <c r="AJ432" s="30"/>
      <c r="AK432" s="40"/>
      <c r="AL432" s="38"/>
      <c r="AM432" s="38"/>
      <c r="AN432" s="38"/>
      <c r="AO432" s="38"/>
      <c r="AP432" s="38"/>
      <c r="AQ432" s="38"/>
      <c r="AR432" s="38"/>
      <c r="AS432" s="38"/>
      <c r="AT432" s="38"/>
      <c r="AU432" s="38"/>
      <c r="AV432" s="38"/>
      <c r="AW432" s="38"/>
      <c r="AX432" s="38"/>
      <c r="AY432" s="38"/>
      <c r="AZ432" s="38"/>
      <c r="BA432" s="40"/>
      <c r="BB432" s="153" t="s">
        <v>355</v>
      </c>
      <c r="BC432" s="152"/>
      <c r="BD432" s="152"/>
      <c r="BE432" s="152"/>
      <c r="BF432" s="152"/>
      <c r="BG432" s="152"/>
      <c r="BH432" s="152"/>
      <c r="BI432" s="39"/>
      <c r="BJ432" s="39"/>
      <c r="BK432" s="39"/>
      <c r="BL432" s="48"/>
      <c r="BM432" s="143"/>
      <c r="BN432" s="143"/>
      <c r="BO432" s="30"/>
      <c r="BP432" s="30"/>
      <c r="BQ432" s="30"/>
      <c r="BR432" s="30"/>
      <c r="BS432" s="30"/>
    </row>
    <row r="433" spans="1:71" ht="13.5" customHeight="1" x14ac:dyDescent="0.25">
      <c r="A433" s="30"/>
      <c r="B433" s="37"/>
      <c r="C433" s="38"/>
      <c r="D433" s="38"/>
      <c r="E433" s="38"/>
      <c r="F433" s="38"/>
      <c r="G433" s="38"/>
      <c r="H433" s="38"/>
      <c r="I433" s="38"/>
      <c r="J433" s="38"/>
      <c r="K433" s="38"/>
      <c r="L433" s="38"/>
      <c r="M433" s="38"/>
      <c r="N433" s="38"/>
      <c r="O433" s="38"/>
      <c r="P433" s="38"/>
      <c r="Q433" s="40"/>
      <c r="R433" s="158" t="s">
        <v>356</v>
      </c>
      <c r="S433" s="158"/>
      <c r="T433" s="38"/>
      <c r="U433" s="38"/>
      <c r="V433" s="38"/>
      <c r="W433" s="40"/>
      <c r="X433" s="158" t="s">
        <v>357</v>
      </c>
      <c r="Y433" s="158"/>
      <c r="Z433" s="158"/>
      <c r="AA433" s="38"/>
      <c r="AB433" s="40"/>
      <c r="AC433" s="143"/>
      <c r="AD433" s="143"/>
      <c r="AE433" s="143"/>
      <c r="AF433" s="143"/>
      <c r="AG433" s="30"/>
      <c r="AH433" s="30"/>
      <c r="AI433" s="30"/>
      <c r="AJ433" s="30"/>
      <c r="AK433" s="40"/>
      <c r="AL433" s="38"/>
      <c r="AM433" s="38"/>
      <c r="AN433" s="38"/>
      <c r="AO433" s="38"/>
      <c r="AP433" s="38"/>
      <c r="AQ433" s="38"/>
      <c r="AR433" s="38"/>
      <c r="AS433" s="38"/>
      <c r="AT433" s="38"/>
      <c r="AU433" s="38"/>
      <c r="AV433" s="38"/>
      <c r="AW433" s="38"/>
      <c r="AX433" s="38"/>
      <c r="AY433" s="38"/>
      <c r="AZ433" s="38"/>
      <c r="BA433" s="40"/>
      <c r="BB433" s="158" t="s">
        <v>356</v>
      </c>
      <c r="BC433" s="158"/>
      <c r="BD433" s="38"/>
      <c r="BE433" s="38"/>
      <c r="BF433" s="38"/>
      <c r="BG433" s="40"/>
      <c r="BH433" s="158" t="s">
        <v>357</v>
      </c>
      <c r="BI433" s="158"/>
      <c r="BJ433" s="158"/>
      <c r="BK433" s="38"/>
      <c r="BL433" s="40"/>
      <c r="BM433" s="143"/>
      <c r="BN433" s="143"/>
      <c r="BO433" s="30"/>
      <c r="BP433" s="30"/>
      <c r="BQ433" s="30"/>
      <c r="BR433" s="30"/>
      <c r="BS433" s="30"/>
    </row>
    <row r="434" spans="1:71" ht="13.5" customHeight="1" x14ac:dyDescent="0.25">
      <c r="A434" s="30"/>
      <c r="B434" s="151" t="s">
        <v>358</v>
      </c>
      <c r="C434" s="39"/>
      <c r="D434" s="39"/>
      <c r="E434" s="39"/>
      <c r="F434" s="39"/>
      <c r="G434" s="39"/>
      <c r="H434" s="39"/>
      <c r="I434" s="39"/>
      <c r="J434" s="39"/>
      <c r="K434" s="39"/>
      <c r="L434" s="39"/>
      <c r="M434" s="39"/>
      <c r="N434" s="39"/>
      <c r="O434" s="39"/>
      <c r="P434" s="39"/>
      <c r="Q434" s="48"/>
      <c r="R434" s="153" t="s">
        <v>359</v>
      </c>
      <c r="S434" s="152"/>
      <c r="T434" s="152"/>
      <c r="U434" s="39"/>
      <c r="V434" s="39"/>
      <c r="W434" s="48"/>
      <c r="X434" s="153" t="s">
        <v>359</v>
      </c>
      <c r="Y434" s="152"/>
      <c r="Z434" s="152"/>
      <c r="AA434" s="39"/>
      <c r="AB434" s="48"/>
      <c r="AC434" s="143"/>
      <c r="AD434" s="143"/>
      <c r="AE434" s="143"/>
      <c r="AF434" s="143"/>
      <c r="AG434" s="30"/>
      <c r="AH434" s="30"/>
      <c r="AI434" s="30"/>
      <c r="AJ434" s="30"/>
      <c r="AK434" s="40"/>
      <c r="AL434" s="153" t="s">
        <v>360</v>
      </c>
      <c r="AM434" s="152"/>
      <c r="AN434" s="152"/>
      <c r="AO434" s="39"/>
      <c r="AP434" s="39"/>
      <c r="AQ434" s="39"/>
      <c r="AR434" s="39"/>
      <c r="AS434" s="39"/>
      <c r="AT434" s="39"/>
      <c r="AU434" s="39"/>
      <c r="AV434" s="39"/>
      <c r="AW434" s="39"/>
      <c r="AX434" s="39"/>
      <c r="AY434" s="39"/>
      <c r="AZ434" s="39"/>
      <c r="BA434" s="48"/>
      <c r="BB434" s="153" t="s">
        <v>359</v>
      </c>
      <c r="BC434" s="152"/>
      <c r="BD434" s="152"/>
      <c r="BE434" s="39"/>
      <c r="BF434" s="39"/>
      <c r="BG434" s="48"/>
      <c r="BH434" s="153" t="s">
        <v>359</v>
      </c>
      <c r="BI434" s="152"/>
      <c r="BJ434" s="152"/>
      <c r="BK434" s="39"/>
      <c r="BL434" s="48"/>
      <c r="BM434" s="143"/>
      <c r="BN434" s="143"/>
      <c r="BO434" s="30"/>
      <c r="BP434" s="30"/>
      <c r="BQ434" s="30"/>
      <c r="BR434" s="30"/>
      <c r="BS434" s="30"/>
    </row>
    <row r="435" spans="1:71" ht="13.5" customHeight="1" x14ac:dyDescent="0.25">
      <c r="A435" s="30"/>
      <c r="B435" s="37"/>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c r="AA435" s="38"/>
      <c r="AB435" s="40"/>
      <c r="AC435" s="143"/>
      <c r="AD435" s="143"/>
      <c r="AE435" s="143"/>
      <c r="AF435" s="143"/>
      <c r="AG435" s="30"/>
      <c r="AH435" s="30"/>
      <c r="AI435" s="30"/>
      <c r="AJ435" s="30"/>
      <c r="AK435" s="40"/>
      <c r="AL435" s="38"/>
      <c r="AM435" s="38"/>
      <c r="AN435" s="38"/>
      <c r="AO435" s="38"/>
      <c r="AP435" s="38"/>
      <c r="AQ435" s="38"/>
      <c r="AR435" s="38"/>
      <c r="AS435" s="38"/>
      <c r="AT435" s="38"/>
      <c r="AU435" s="38"/>
      <c r="AV435" s="38"/>
      <c r="AW435" s="38"/>
      <c r="AX435" s="38"/>
      <c r="AY435" s="38"/>
      <c r="AZ435" s="38"/>
      <c r="BA435" s="38"/>
      <c r="BB435" s="38"/>
      <c r="BC435" s="38"/>
      <c r="BD435" s="38"/>
      <c r="BE435" s="38"/>
      <c r="BF435" s="38"/>
      <c r="BG435" s="38"/>
      <c r="BH435" s="38"/>
      <c r="BI435" s="38"/>
      <c r="BJ435" s="38"/>
      <c r="BK435" s="38"/>
      <c r="BL435" s="40"/>
      <c r="BM435" s="143"/>
      <c r="BN435" s="143"/>
      <c r="BO435" s="30"/>
      <c r="BP435" s="30"/>
      <c r="BQ435" s="30"/>
      <c r="BR435" s="30"/>
      <c r="BS435" s="30"/>
    </row>
    <row r="436" spans="1:71" ht="13.5" customHeight="1" x14ac:dyDescent="0.25">
      <c r="A436" s="30"/>
      <c r="B436" s="157" t="s">
        <v>361</v>
      </c>
      <c r="C436" s="158"/>
      <c r="D436" s="158"/>
      <c r="E436" s="158"/>
      <c r="F436" s="158"/>
      <c r="G436" s="158"/>
      <c r="H436" s="158"/>
      <c r="I436" s="38"/>
      <c r="J436" s="38"/>
      <c r="K436" s="38"/>
      <c r="L436" s="38"/>
      <c r="M436" s="38"/>
      <c r="N436" s="38"/>
      <c r="O436" s="38"/>
      <c r="P436" s="38"/>
      <c r="Q436" s="38"/>
      <c r="R436" s="30"/>
      <c r="S436" s="30"/>
      <c r="T436" s="197">
        <v>10</v>
      </c>
      <c r="U436" s="38"/>
      <c r="V436" s="38"/>
      <c r="W436" s="38"/>
      <c r="X436" s="38"/>
      <c r="Y436" s="38"/>
      <c r="Z436" s="197">
        <v>15</v>
      </c>
      <c r="AA436" s="38"/>
      <c r="AB436" s="40"/>
      <c r="AC436" s="143"/>
      <c r="AD436" s="143"/>
      <c r="AE436" s="143"/>
      <c r="AF436" s="143"/>
      <c r="AG436" s="30"/>
      <c r="AH436" s="30"/>
      <c r="AI436" s="30"/>
      <c r="AJ436" s="30"/>
      <c r="AK436" s="40"/>
      <c r="AL436" s="158" t="s">
        <v>362</v>
      </c>
      <c r="AM436" s="158"/>
      <c r="AN436" s="158"/>
      <c r="AO436" s="158"/>
      <c r="AP436" s="158"/>
      <c r="AQ436" s="158"/>
      <c r="AR436" s="158"/>
      <c r="AS436" s="158"/>
      <c r="AT436" s="158"/>
      <c r="AU436" s="158"/>
      <c r="AV436" s="38"/>
      <c r="AW436" s="38"/>
      <c r="AX436" s="38"/>
      <c r="AY436" s="38"/>
      <c r="AZ436" s="38"/>
      <c r="BA436" s="38"/>
      <c r="BB436" s="30"/>
      <c r="BC436" s="30"/>
      <c r="BD436" s="197">
        <v>7</v>
      </c>
      <c r="BE436" s="38"/>
      <c r="BF436" s="38"/>
      <c r="BG436" s="38"/>
      <c r="BH436" s="38"/>
      <c r="BI436" s="38"/>
      <c r="BJ436" s="197">
        <v>10</v>
      </c>
      <c r="BK436" s="38"/>
      <c r="BL436" s="40"/>
      <c r="BM436" s="143"/>
      <c r="BN436" s="143"/>
      <c r="BO436" s="30"/>
      <c r="BP436" s="30"/>
      <c r="BQ436" s="30"/>
      <c r="BR436" s="30"/>
      <c r="BS436" s="30"/>
    </row>
    <row r="437" spans="1:71" ht="13.5" customHeight="1" x14ac:dyDescent="0.25">
      <c r="A437" s="30"/>
      <c r="B437" s="157" t="s">
        <v>363</v>
      </c>
      <c r="C437" s="158"/>
      <c r="D437" s="158"/>
      <c r="E437" s="158"/>
      <c r="F437" s="158"/>
      <c r="G437" s="158"/>
      <c r="H437" s="38"/>
      <c r="I437" s="38"/>
      <c r="J437" s="38"/>
      <c r="K437" s="38"/>
      <c r="L437" s="38"/>
      <c r="M437" s="38"/>
      <c r="N437" s="38"/>
      <c r="O437" s="38"/>
      <c r="P437" s="38"/>
      <c r="Q437" s="38"/>
      <c r="R437" s="30"/>
      <c r="S437" s="30"/>
      <c r="T437" s="197">
        <v>5</v>
      </c>
      <c r="U437" s="38"/>
      <c r="V437" s="38"/>
      <c r="W437" s="38"/>
      <c r="X437" s="38"/>
      <c r="Y437" s="38"/>
      <c r="Z437" s="197">
        <v>6</v>
      </c>
      <c r="AA437" s="38"/>
      <c r="AB437" s="40"/>
      <c r="AC437" s="143"/>
      <c r="AD437" s="143"/>
      <c r="AE437" s="143"/>
      <c r="AF437" s="143"/>
      <c r="AG437" s="30"/>
      <c r="AH437" s="30"/>
      <c r="AI437" s="30"/>
      <c r="AJ437" s="30"/>
      <c r="AK437" s="40"/>
      <c r="AL437" s="158" t="s">
        <v>364</v>
      </c>
      <c r="AM437" s="158"/>
      <c r="AN437" s="158"/>
      <c r="AO437" s="158"/>
      <c r="AP437" s="38"/>
      <c r="AQ437" s="38"/>
      <c r="AR437" s="38"/>
      <c r="AS437" s="38"/>
      <c r="AT437" s="38"/>
      <c r="AU437" s="38"/>
      <c r="AV437" s="38"/>
      <c r="AW437" s="38"/>
      <c r="AX437" s="38"/>
      <c r="AY437" s="38"/>
      <c r="AZ437" s="38"/>
      <c r="BA437" s="38"/>
      <c r="BB437" s="30"/>
      <c r="BC437" s="30"/>
      <c r="BD437" s="197">
        <v>7</v>
      </c>
      <c r="BE437" s="38"/>
      <c r="BF437" s="38"/>
      <c r="BG437" s="38"/>
      <c r="BH437" s="38"/>
      <c r="BI437" s="38"/>
      <c r="BJ437" s="197">
        <v>10</v>
      </c>
      <c r="BK437" s="38"/>
      <c r="BL437" s="40"/>
      <c r="BM437" s="143"/>
      <c r="BN437" s="143"/>
      <c r="BO437" s="30"/>
      <c r="BP437" s="30"/>
      <c r="BQ437" s="30"/>
      <c r="BR437" s="30"/>
      <c r="BS437" s="30"/>
    </row>
    <row r="438" spans="1:71" ht="13.5" customHeight="1" x14ac:dyDescent="0.25">
      <c r="A438" s="30"/>
      <c r="B438" s="157" t="s">
        <v>365</v>
      </c>
      <c r="C438" s="158"/>
      <c r="D438" s="38"/>
      <c r="E438" s="38"/>
      <c r="F438" s="38"/>
      <c r="G438" s="38"/>
      <c r="H438" s="38"/>
      <c r="I438" s="38"/>
      <c r="J438" s="38"/>
      <c r="K438" s="38"/>
      <c r="L438" s="38"/>
      <c r="M438" s="38"/>
      <c r="N438" s="38"/>
      <c r="O438" s="38"/>
      <c r="P438" s="38"/>
      <c r="Q438" s="38"/>
      <c r="R438" s="30"/>
      <c r="S438" s="30"/>
      <c r="T438" s="197">
        <v>5</v>
      </c>
      <c r="U438" s="38"/>
      <c r="V438" s="38"/>
      <c r="W438" s="38"/>
      <c r="X438" s="38"/>
      <c r="Y438" s="38"/>
      <c r="Z438" s="197">
        <v>5</v>
      </c>
      <c r="AA438" s="38"/>
      <c r="AB438" s="40"/>
      <c r="AC438" s="143"/>
      <c r="AD438" s="143"/>
      <c r="AE438" s="143"/>
      <c r="AF438" s="143"/>
      <c r="AG438" s="30"/>
      <c r="AH438" s="30"/>
      <c r="AI438" s="30"/>
      <c r="AJ438" s="30"/>
      <c r="AK438" s="40"/>
      <c r="AL438" s="38"/>
      <c r="AM438" s="38"/>
      <c r="AN438" s="38"/>
      <c r="AO438" s="38"/>
      <c r="AP438" s="38"/>
      <c r="AQ438" s="38"/>
      <c r="AR438" s="38"/>
      <c r="AS438" s="38"/>
      <c r="AT438" s="38"/>
      <c r="AU438" s="38"/>
      <c r="AV438" s="38"/>
      <c r="AW438" s="38"/>
      <c r="AX438" s="38"/>
      <c r="AY438" s="38"/>
      <c r="AZ438" s="38"/>
      <c r="BA438" s="38"/>
      <c r="BB438" s="30"/>
      <c r="BC438" s="30"/>
      <c r="BD438" s="38"/>
      <c r="BE438" s="38"/>
      <c r="BF438" s="38"/>
      <c r="BG438" s="38"/>
      <c r="BH438" s="38"/>
      <c r="BI438" s="38"/>
      <c r="BJ438" s="38"/>
      <c r="BK438" s="38"/>
      <c r="BL438" s="40"/>
      <c r="BM438" s="143"/>
      <c r="BN438" s="143"/>
      <c r="BO438" s="30"/>
      <c r="BP438" s="30"/>
      <c r="BQ438" s="30"/>
      <c r="BR438" s="30"/>
      <c r="BS438" s="30"/>
    </row>
    <row r="439" spans="1:71" ht="13.5" customHeight="1" x14ac:dyDescent="0.25">
      <c r="A439" s="30"/>
      <c r="B439" s="37"/>
      <c r="C439" s="38"/>
      <c r="D439" s="38"/>
      <c r="E439" s="38"/>
      <c r="F439" s="38"/>
      <c r="G439" s="38"/>
      <c r="H439" s="38"/>
      <c r="I439" s="38"/>
      <c r="J439" s="38"/>
      <c r="K439" s="38"/>
      <c r="L439" s="38"/>
      <c r="M439" s="38"/>
      <c r="N439" s="38"/>
      <c r="O439" s="38"/>
      <c r="P439" s="38"/>
      <c r="Q439" s="38"/>
      <c r="R439" s="30"/>
      <c r="S439" s="30"/>
      <c r="T439" s="38"/>
      <c r="U439" s="38"/>
      <c r="V439" s="38"/>
      <c r="W439" s="38"/>
      <c r="X439" s="38"/>
      <c r="Y439" s="38"/>
      <c r="Z439" s="38"/>
      <c r="AA439" s="38"/>
      <c r="AB439" s="40"/>
      <c r="AC439" s="143"/>
      <c r="AD439" s="143"/>
      <c r="AE439" s="143"/>
      <c r="AF439" s="143"/>
      <c r="AG439" s="30"/>
      <c r="AH439" s="30"/>
      <c r="AI439" s="30"/>
      <c r="AJ439" s="30"/>
      <c r="AK439" s="40"/>
      <c r="AL439" s="158" t="s">
        <v>366</v>
      </c>
      <c r="AM439" s="158"/>
      <c r="AN439" s="158"/>
      <c r="AO439" s="158"/>
      <c r="AP439" s="38"/>
      <c r="AQ439" s="38"/>
      <c r="AR439" s="38"/>
      <c r="AS439" s="38"/>
      <c r="AT439" s="38"/>
      <c r="AU439" s="38"/>
      <c r="AV439" s="38"/>
      <c r="AW439" s="38"/>
      <c r="AX439" s="38"/>
      <c r="AY439" s="38"/>
      <c r="AZ439" s="38"/>
      <c r="BA439" s="38"/>
      <c r="BB439" s="30"/>
      <c r="BC439" s="30"/>
      <c r="BD439" s="197">
        <v>27.5</v>
      </c>
      <c r="BE439" s="38"/>
      <c r="BF439" s="38"/>
      <c r="BG439" s="38"/>
      <c r="BH439" s="38"/>
      <c r="BI439" s="38"/>
      <c r="BJ439" s="197">
        <v>40</v>
      </c>
      <c r="BK439" s="38"/>
      <c r="BL439" s="40"/>
      <c r="BM439" s="143"/>
      <c r="BN439" s="143"/>
      <c r="BO439" s="30"/>
      <c r="BP439" s="30"/>
      <c r="BQ439" s="30"/>
      <c r="BR439" s="30"/>
      <c r="BS439" s="30"/>
    </row>
    <row r="440" spans="1:71" ht="13.5" customHeight="1" x14ac:dyDescent="0.25">
      <c r="A440" s="30"/>
      <c r="B440" s="157" t="s">
        <v>367</v>
      </c>
      <c r="C440" s="158"/>
      <c r="D440" s="158"/>
      <c r="E440" s="158"/>
      <c r="F440" s="38"/>
      <c r="G440" s="38"/>
      <c r="H440" s="38"/>
      <c r="I440" s="38"/>
      <c r="J440" s="38"/>
      <c r="K440" s="38"/>
      <c r="L440" s="38"/>
      <c r="M440" s="38"/>
      <c r="N440" s="38"/>
      <c r="O440" s="38"/>
      <c r="P440" s="38"/>
      <c r="Q440" s="38"/>
      <c r="R440" s="30"/>
      <c r="S440" s="30"/>
      <c r="T440" s="197">
        <v>5</v>
      </c>
      <c r="U440" s="38"/>
      <c r="V440" s="38"/>
      <c r="W440" s="38"/>
      <c r="X440" s="38"/>
      <c r="Y440" s="38"/>
      <c r="Z440" s="197">
        <v>6</v>
      </c>
      <c r="AA440" s="38"/>
      <c r="AB440" s="40"/>
      <c r="AC440" s="143"/>
      <c r="AD440" s="143"/>
      <c r="AE440" s="143"/>
      <c r="AF440" s="143"/>
      <c r="AG440" s="30"/>
      <c r="AH440" s="30"/>
      <c r="AI440" s="30"/>
      <c r="AJ440" s="30"/>
      <c r="AK440" s="40"/>
      <c r="AL440" s="38"/>
      <c r="AM440" s="38"/>
      <c r="AN440" s="38"/>
      <c r="AO440" s="38"/>
      <c r="AP440" s="38"/>
      <c r="AQ440" s="38"/>
      <c r="AR440" s="38"/>
      <c r="AS440" s="38"/>
      <c r="AT440" s="38"/>
      <c r="AU440" s="38"/>
      <c r="AV440" s="38"/>
      <c r="AW440" s="38"/>
      <c r="AX440" s="38"/>
      <c r="AY440" s="38"/>
      <c r="AZ440" s="38"/>
      <c r="BA440" s="38"/>
      <c r="BB440" s="30"/>
      <c r="BC440" s="30"/>
      <c r="BD440" s="38"/>
      <c r="BE440" s="38"/>
      <c r="BF440" s="38"/>
      <c r="BG440" s="38"/>
      <c r="BH440" s="38"/>
      <c r="BI440" s="38"/>
      <c r="BJ440" s="38"/>
      <c r="BK440" s="38"/>
      <c r="BL440" s="40"/>
      <c r="BM440" s="143"/>
      <c r="BN440" s="143"/>
      <c r="BO440" s="30"/>
      <c r="BP440" s="30"/>
      <c r="BQ440" s="30"/>
      <c r="BR440" s="30"/>
      <c r="BS440" s="30"/>
    </row>
    <row r="441" spans="1:71" ht="13.5" customHeight="1" x14ac:dyDescent="0.25">
      <c r="A441" s="30"/>
      <c r="B441" s="157" t="s">
        <v>368</v>
      </c>
      <c r="C441" s="158"/>
      <c r="D441" s="158"/>
      <c r="E441" s="158"/>
      <c r="F441" s="38"/>
      <c r="G441" s="38"/>
      <c r="H441" s="38"/>
      <c r="I441" s="38"/>
      <c r="J441" s="38"/>
      <c r="K441" s="38"/>
      <c r="L441" s="38"/>
      <c r="M441" s="38"/>
      <c r="N441" s="38"/>
      <c r="O441" s="38"/>
      <c r="P441" s="38"/>
      <c r="Q441" s="38"/>
      <c r="R441" s="30"/>
      <c r="S441" s="30"/>
      <c r="T441" s="197">
        <v>5</v>
      </c>
      <c r="U441" s="38"/>
      <c r="V441" s="38"/>
      <c r="W441" s="38"/>
      <c r="X441" s="38"/>
      <c r="Y441" s="38"/>
      <c r="Z441" s="197">
        <v>7</v>
      </c>
      <c r="AA441" s="38"/>
      <c r="AB441" s="40"/>
      <c r="AC441" s="143"/>
      <c r="AD441" s="143"/>
      <c r="AE441" s="143"/>
      <c r="AF441" s="143"/>
      <c r="AG441" s="30"/>
      <c r="AH441" s="30"/>
      <c r="AI441" s="30"/>
      <c r="AJ441" s="30"/>
      <c r="AK441" s="40"/>
      <c r="AL441" s="158" t="s">
        <v>369</v>
      </c>
      <c r="AM441" s="158"/>
      <c r="AN441" s="158"/>
      <c r="AO441" s="158"/>
      <c r="AP441" s="158"/>
      <c r="AQ441" s="38"/>
      <c r="AR441" s="38"/>
      <c r="AS441" s="38"/>
      <c r="AT441" s="38"/>
      <c r="AU441" s="38"/>
      <c r="AV441" s="38"/>
      <c r="AW441" s="38"/>
      <c r="AX441" s="38"/>
      <c r="AY441" s="38"/>
      <c r="AZ441" s="38"/>
      <c r="BA441" s="38"/>
      <c r="BB441" s="30"/>
      <c r="BC441" s="30"/>
      <c r="BD441" s="197">
        <v>3</v>
      </c>
      <c r="BE441" s="38"/>
      <c r="BF441" s="38"/>
      <c r="BG441" s="38"/>
      <c r="BH441" s="38"/>
      <c r="BI441" s="38"/>
      <c r="BJ441" s="197">
        <v>4</v>
      </c>
      <c r="BK441" s="38"/>
      <c r="BL441" s="40"/>
      <c r="BM441" s="143"/>
      <c r="BN441" s="143"/>
      <c r="BO441" s="30"/>
      <c r="BP441" s="30"/>
      <c r="BQ441" s="30"/>
      <c r="BR441" s="30"/>
      <c r="BS441" s="30"/>
    </row>
    <row r="442" spans="1:71" ht="13.5" customHeight="1" x14ac:dyDescent="0.25">
      <c r="A442" s="30"/>
      <c r="B442" s="157" t="s">
        <v>370</v>
      </c>
      <c r="C442" s="158"/>
      <c r="D442" s="158"/>
      <c r="E442" s="158"/>
      <c r="F442" s="158"/>
      <c r="G442" s="38"/>
      <c r="H442" s="38"/>
      <c r="I442" s="38"/>
      <c r="J442" s="38"/>
      <c r="K442" s="38"/>
      <c r="L442" s="38"/>
      <c r="M442" s="38"/>
      <c r="N442" s="38"/>
      <c r="O442" s="38"/>
      <c r="P442" s="38"/>
      <c r="Q442" s="38"/>
      <c r="R442" s="30"/>
      <c r="S442" s="30"/>
      <c r="T442" s="197">
        <v>7</v>
      </c>
      <c r="U442" s="38"/>
      <c r="V442" s="38"/>
      <c r="W442" s="38"/>
      <c r="X442" s="38"/>
      <c r="Y442" s="38"/>
      <c r="Z442" s="197">
        <v>10</v>
      </c>
      <c r="AA442" s="38"/>
      <c r="AB442" s="40"/>
      <c r="AC442" s="143"/>
      <c r="AD442" s="143"/>
      <c r="AE442" s="143"/>
      <c r="AF442" s="143"/>
      <c r="AG442" s="30"/>
      <c r="AH442" s="30"/>
      <c r="AI442" s="30"/>
      <c r="AJ442" s="30"/>
      <c r="AK442" s="40"/>
      <c r="AL442" s="158" t="s">
        <v>371</v>
      </c>
      <c r="AM442" s="158"/>
      <c r="AN442" s="158"/>
      <c r="AO442" s="158"/>
      <c r="AP442" s="158"/>
      <c r="AQ442" s="158"/>
      <c r="AR442" s="38"/>
      <c r="AS442" s="38"/>
      <c r="AT442" s="38"/>
      <c r="AU442" s="38"/>
      <c r="AV442" s="38"/>
      <c r="AW442" s="38"/>
      <c r="AX442" s="38"/>
      <c r="AY442" s="38"/>
      <c r="AZ442" s="38"/>
      <c r="BA442" s="38"/>
      <c r="BB442" s="30"/>
      <c r="BC442" s="30"/>
      <c r="BD442" s="197">
        <v>10</v>
      </c>
      <c r="BE442" s="38"/>
      <c r="BF442" s="38"/>
      <c r="BG442" s="38"/>
      <c r="BH442" s="38"/>
      <c r="BI442" s="38"/>
      <c r="BJ442" s="197">
        <v>20</v>
      </c>
      <c r="BK442" s="38"/>
      <c r="BL442" s="40"/>
      <c r="BM442" s="143"/>
      <c r="BN442" s="143"/>
      <c r="BO442" s="30"/>
      <c r="BP442" s="30"/>
      <c r="BQ442" s="30"/>
      <c r="BR442" s="30"/>
      <c r="BS442" s="30"/>
    </row>
    <row r="443" spans="1:71" ht="13.5" customHeight="1" x14ac:dyDescent="0.25">
      <c r="A443" s="30"/>
      <c r="B443" s="157" t="s">
        <v>372</v>
      </c>
      <c r="C443" s="158"/>
      <c r="D443" s="158"/>
      <c r="E443" s="158"/>
      <c r="F443" s="158"/>
      <c r="G443" s="158"/>
      <c r="H443" s="38"/>
      <c r="I443" s="38"/>
      <c r="J443" s="38"/>
      <c r="K443" s="38"/>
      <c r="L443" s="38"/>
      <c r="M443" s="38"/>
      <c r="N443" s="38"/>
      <c r="O443" s="38"/>
      <c r="P443" s="38"/>
      <c r="Q443" s="38"/>
      <c r="R443" s="30"/>
      <c r="S443" s="30"/>
      <c r="T443" s="197">
        <v>5</v>
      </c>
      <c r="U443" s="38"/>
      <c r="V443" s="38"/>
      <c r="W443" s="38"/>
      <c r="X443" s="38"/>
      <c r="Y443" s="38"/>
      <c r="Z443" s="197">
        <v>5</v>
      </c>
      <c r="AA443" s="38"/>
      <c r="AB443" s="40"/>
      <c r="AC443" s="143"/>
      <c r="AD443" s="143"/>
      <c r="AE443" s="143"/>
      <c r="AF443" s="143"/>
      <c r="AG443" s="30"/>
      <c r="AH443" s="30"/>
      <c r="AI443" s="30"/>
      <c r="AJ443" s="30"/>
      <c r="AK443" s="40"/>
      <c r="AL443" s="158" t="s">
        <v>373</v>
      </c>
      <c r="AM443" s="158"/>
      <c r="AN443" s="158"/>
      <c r="AO443" s="158"/>
      <c r="AP443" s="158"/>
      <c r="AQ443" s="158"/>
      <c r="AR443" s="158"/>
      <c r="AS443" s="158"/>
      <c r="AT443" s="158"/>
      <c r="AU443" s="158"/>
      <c r="AV443" s="38"/>
      <c r="AW443" s="38"/>
      <c r="AX443" s="38"/>
      <c r="AY443" s="38"/>
      <c r="AZ443" s="38"/>
      <c r="BA443" s="38"/>
      <c r="BB443" s="30"/>
      <c r="BC443" s="30"/>
      <c r="BD443" s="197">
        <v>5</v>
      </c>
      <c r="BE443" s="38"/>
      <c r="BF443" s="38"/>
      <c r="BG443" s="38"/>
      <c r="BH443" s="38"/>
      <c r="BI443" s="38"/>
      <c r="BJ443" s="197">
        <v>6</v>
      </c>
      <c r="BK443" s="38"/>
      <c r="BL443" s="40"/>
      <c r="BM443" s="143"/>
      <c r="BN443" s="143"/>
      <c r="BO443" s="30"/>
      <c r="BP443" s="30"/>
      <c r="BQ443" s="30"/>
      <c r="BR443" s="30"/>
      <c r="BS443" s="30"/>
    </row>
    <row r="444" spans="1:71" ht="13.5" customHeight="1" x14ac:dyDescent="0.25">
      <c r="A444" s="30"/>
      <c r="B444" s="157" t="s">
        <v>374</v>
      </c>
      <c r="C444" s="158"/>
      <c r="D444" s="158"/>
      <c r="E444" s="158"/>
      <c r="F444" s="38"/>
      <c r="G444" s="38"/>
      <c r="H444" s="38"/>
      <c r="I444" s="38"/>
      <c r="J444" s="38"/>
      <c r="K444" s="38"/>
      <c r="L444" s="38"/>
      <c r="M444" s="38"/>
      <c r="N444" s="38"/>
      <c r="O444" s="38"/>
      <c r="P444" s="38"/>
      <c r="Q444" s="38"/>
      <c r="R444" s="30"/>
      <c r="S444" s="30"/>
      <c r="T444" s="197">
        <v>7</v>
      </c>
      <c r="U444" s="38"/>
      <c r="V444" s="38"/>
      <c r="W444" s="38"/>
      <c r="X444" s="38"/>
      <c r="Y444" s="38"/>
      <c r="Z444" s="197">
        <v>12</v>
      </c>
      <c r="AA444" s="38"/>
      <c r="AB444" s="40"/>
      <c r="AC444" s="143"/>
      <c r="AD444" s="143"/>
      <c r="AE444" s="143"/>
      <c r="AF444" s="143"/>
      <c r="AG444" s="30"/>
      <c r="AH444" s="30"/>
      <c r="AI444" s="30"/>
      <c r="AJ444" s="30"/>
      <c r="AK444" s="40"/>
      <c r="AL444" s="158" t="s">
        <v>375</v>
      </c>
      <c r="AM444" s="158"/>
      <c r="AN444" s="158"/>
      <c r="AO444" s="158"/>
      <c r="AP444" s="158"/>
      <c r="AQ444" s="158"/>
      <c r="AR444" s="38"/>
      <c r="AS444" s="38"/>
      <c r="AT444" s="38"/>
      <c r="AU444" s="38"/>
      <c r="AV444" s="38"/>
      <c r="AW444" s="38"/>
      <c r="AX444" s="38"/>
      <c r="AY444" s="38"/>
      <c r="AZ444" s="38"/>
      <c r="BA444" s="38"/>
      <c r="BB444" s="30"/>
      <c r="BC444" s="30"/>
      <c r="BD444" s="197">
        <v>5</v>
      </c>
      <c r="BE444" s="38"/>
      <c r="BF444" s="38"/>
      <c r="BG444" s="38"/>
      <c r="BH444" s="38"/>
      <c r="BI444" s="38"/>
      <c r="BJ444" s="197">
        <v>5</v>
      </c>
      <c r="BK444" s="38"/>
      <c r="BL444" s="40"/>
      <c r="BM444" s="143"/>
      <c r="BN444" s="143"/>
      <c r="BO444" s="30"/>
      <c r="BP444" s="30"/>
      <c r="BQ444" s="30"/>
      <c r="BR444" s="30"/>
      <c r="BS444" s="30"/>
    </row>
    <row r="445" spans="1:71" ht="13.5" customHeight="1" x14ac:dyDescent="0.25">
      <c r="A445" s="30"/>
      <c r="B445" s="37"/>
      <c r="C445" s="38"/>
      <c r="D445" s="38"/>
      <c r="E445" s="38"/>
      <c r="F445" s="38"/>
      <c r="G445" s="38"/>
      <c r="H445" s="38"/>
      <c r="I445" s="38"/>
      <c r="J445" s="38"/>
      <c r="K445" s="38"/>
      <c r="L445" s="38"/>
      <c r="M445" s="38"/>
      <c r="N445" s="38"/>
      <c r="O445" s="38"/>
      <c r="P445" s="38"/>
      <c r="Q445" s="38"/>
      <c r="R445" s="30"/>
      <c r="S445" s="30"/>
      <c r="T445" s="38"/>
      <c r="U445" s="38"/>
      <c r="V445" s="38"/>
      <c r="W445" s="38"/>
      <c r="X445" s="38"/>
      <c r="Y445" s="38"/>
      <c r="Z445" s="38"/>
      <c r="AA445" s="38"/>
      <c r="AB445" s="40"/>
      <c r="AC445" s="143"/>
      <c r="AD445" s="143"/>
      <c r="AE445" s="143"/>
      <c r="AF445" s="143"/>
      <c r="AG445" s="30"/>
      <c r="AH445" s="30"/>
      <c r="AI445" s="30"/>
      <c r="AJ445" s="30"/>
      <c r="AK445" s="40"/>
      <c r="AL445" s="158" t="s">
        <v>376</v>
      </c>
      <c r="AM445" s="38"/>
      <c r="AN445" s="38"/>
      <c r="AO445" s="38"/>
      <c r="AP445" s="38"/>
      <c r="AQ445" s="38"/>
      <c r="AR445" s="38"/>
      <c r="AS445" s="38"/>
      <c r="AT445" s="38"/>
      <c r="AU445" s="38"/>
      <c r="AV445" s="38"/>
      <c r="AW445" s="38"/>
      <c r="AX445" s="38"/>
      <c r="AY445" s="38"/>
      <c r="AZ445" s="38"/>
      <c r="BA445" s="38"/>
      <c r="BB445" s="30"/>
      <c r="BC445" s="30"/>
      <c r="BD445" s="197">
        <v>5</v>
      </c>
      <c r="BE445" s="38"/>
      <c r="BF445" s="38"/>
      <c r="BG445" s="38"/>
      <c r="BH445" s="38"/>
      <c r="BI445" s="38"/>
      <c r="BJ445" s="197">
        <v>6</v>
      </c>
      <c r="BK445" s="38"/>
      <c r="BL445" s="40"/>
      <c r="BM445" s="143"/>
      <c r="BN445" s="143"/>
      <c r="BO445" s="30"/>
      <c r="BP445" s="30"/>
      <c r="BQ445" s="30"/>
      <c r="BR445" s="30"/>
      <c r="BS445" s="30"/>
    </row>
    <row r="446" spans="1:71" ht="13.5" customHeight="1" x14ac:dyDescent="0.25">
      <c r="A446" s="30"/>
      <c r="B446" s="157" t="s">
        <v>377</v>
      </c>
      <c r="C446" s="158"/>
      <c r="D446" s="158"/>
      <c r="E446" s="38"/>
      <c r="F446" s="38"/>
      <c r="G446" s="38"/>
      <c r="H446" s="38"/>
      <c r="I446" s="38"/>
      <c r="J446" s="38"/>
      <c r="K446" s="38"/>
      <c r="L446" s="38"/>
      <c r="M446" s="38"/>
      <c r="N446" s="38"/>
      <c r="O446" s="38"/>
      <c r="P446" s="38"/>
      <c r="Q446" s="38"/>
      <c r="R446" s="30"/>
      <c r="S446" s="30"/>
      <c r="T446" s="197">
        <v>15</v>
      </c>
      <c r="U446" s="38"/>
      <c r="V446" s="38"/>
      <c r="W446" s="38"/>
      <c r="X446" s="38"/>
      <c r="Y446" s="38"/>
      <c r="Z446" s="197">
        <v>20</v>
      </c>
      <c r="AA446" s="38"/>
      <c r="AB446" s="40"/>
      <c r="AC446" s="143"/>
      <c r="AD446" s="143"/>
      <c r="AE446" s="143"/>
      <c r="AF446" s="143"/>
      <c r="AG446" s="30"/>
      <c r="AH446" s="30"/>
      <c r="AI446" s="30"/>
      <c r="AJ446" s="30"/>
      <c r="AK446" s="40"/>
      <c r="AL446" s="39"/>
      <c r="AM446" s="39"/>
      <c r="AN446" s="39"/>
      <c r="AO446" s="39"/>
      <c r="AP446" s="39"/>
      <c r="AQ446" s="39"/>
      <c r="AR446" s="39"/>
      <c r="AS446" s="39"/>
      <c r="AT446" s="39"/>
      <c r="AU446" s="39"/>
      <c r="AV446" s="39"/>
      <c r="AW446" s="39"/>
      <c r="AX446" s="39"/>
      <c r="AY446" s="39"/>
      <c r="AZ446" s="39"/>
      <c r="BA446" s="39"/>
      <c r="BB446" s="39"/>
      <c r="BC446" s="39"/>
      <c r="BD446" s="39"/>
      <c r="BE446" s="39"/>
      <c r="BF446" s="39"/>
      <c r="BG446" s="39"/>
      <c r="BH446" s="39"/>
      <c r="BI446" s="39"/>
      <c r="BJ446" s="39"/>
      <c r="BK446" s="39"/>
      <c r="BL446" s="48"/>
      <c r="BM446" s="143"/>
      <c r="BN446" s="143"/>
      <c r="BO446" s="30"/>
      <c r="BP446" s="30"/>
      <c r="BQ446" s="30"/>
      <c r="BR446" s="30"/>
      <c r="BS446" s="30"/>
    </row>
    <row r="447" spans="1:71" ht="13.5" customHeight="1" x14ac:dyDescent="0.25">
      <c r="A447" s="30"/>
      <c r="B447" s="37"/>
      <c r="C447" s="38"/>
      <c r="D447" s="38"/>
      <c r="E447" s="38"/>
      <c r="F447" s="38"/>
      <c r="G447" s="38"/>
      <c r="H447" s="38"/>
      <c r="I447" s="38"/>
      <c r="J447" s="38"/>
      <c r="K447" s="38"/>
      <c r="L447" s="38"/>
      <c r="M447" s="38"/>
      <c r="N447" s="38"/>
      <c r="O447" s="38"/>
      <c r="P447" s="38"/>
      <c r="Q447" s="38"/>
      <c r="R447" s="30"/>
      <c r="S447" s="30"/>
      <c r="T447" s="38"/>
      <c r="U447" s="38"/>
      <c r="V447" s="38"/>
      <c r="W447" s="38"/>
      <c r="X447" s="38"/>
      <c r="Y447" s="38"/>
      <c r="Z447" s="38"/>
      <c r="AA447" s="38"/>
      <c r="AB447" s="40"/>
      <c r="AC447" s="143"/>
      <c r="AD447" s="143"/>
      <c r="AE447" s="143"/>
      <c r="AF447" s="143"/>
      <c r="AG447" s="30"/>
      <c r="AH447" s="30"/>
      <c r="AI447" s="30"/>
      <c r="AJ447" s="30"/>
      <c r="AK447" s="38"/>
      <c r="AL447" s="38"/>
      <c r="AM447" s="38"/>
      <c r="AN447" s="38"/>
      <c r="AO447" s="38"/>
      <c r="AP447" s="38"/>
      <c r="AQ447" s="38"/>
      <c r="AR447" s="38"/>
      <c r="AS447" s="38"/>
      <c r="AT447" s="38"/>
      <c r="AU447" s="38"/>
      <c r="AV447" s="38"/>
      <c r="AW447" s="38"/>
      <c r="AX447" s="38"/>
      <c r="AY447" s="38"/>
      <c r="AZ447" s="38"/>
      <c r="BA447" s="38"/>
      <c r="BB447" s="38"/>
      <c r="BC447" s="38"/>
      <c r="BD447" s="38"/>
      <c r="BE447" s="38"/>
      <c r="BF447" s="38"/>
      <c r="BG447" s="38"/>
      <c r="BH447" s="38"/>
      <c r="BI447" s="38"/>
      <c r="BJ447" s="38"/>
      <c r="BK447" s="38"/>
      <c r="BL447" s="38"/>
      <c r="BM447" s="143"/>
      <c r="BN447" s="143"/>
      <c r="BO447" s="30"/>
      <c r="BP447" s="30"/>
      <c r="BQ447" s="30"/>
      <c r="BR447" s="30"/>
      <c r="BS447" s="30"/>
    </row>
    <row r="448" spans="1:71" ht="13.5" customHeight="1" x14ac:dyDescent="0.25">
      <c r="A448" s="30"/>
      <c r="B448" s="157" t="s">
        <v>378</v>
      </c>
      <c r="C448" s="158"/>
      <c r="D448" s="158"/>
      <c r="E448" s="38"/>
      <c r="F448" s="38"/>
      <c r="G448" s="38"/>
      <c r="H448" s="38"/>
      <c r="I448" s="38"/>
      <c r="J448" s="38"/>
      <c r="K448" s="38"/>
      <c r="L448" s="38"/>
      <c r="M448" s="38"/>
      <c r="N448" s="38"/>
      <c r="O448" s="38"/>
      <c r="P448" s="38"/>
      <c r="Q448" s="38"/>
      <c r="R448" s="30"/>
      <c r="S448" s="30"/>
      <c r="T448" s="197">
        <v>20</v>
      </c>
      <c r="U448" s="38"/>
      <c r="V448" s="38"/>
      <c r="W448" s="38"/>
      <c r="X448" s="38"/>
      <c r="Y448" s="38"/>
      <c r="Z448" s="197">
        <v>25</v>
      </c>
      <c r="AA448" s="38"/>
      <c r="AB448" s="40"/>
      <c r="AC448" s="143"/>
      <c r="AD448" s="143"/>
      <c r="AE448" s="143"/>
      <c r="AF448" s="143"/>
      <c r="AG448" s="30"/>
      <c r="AH448" s="30"/>
      <c r="AI448" s="30"/>
      <c r="AJ448" s="30"/>
      <c r="AK448" s="158" t="s">
        <v>379</v>
      </c>
      <c r="AL448" s="158"/>
      <c r="AM448" s="158"/>
      <c r="AN448" s="158"/>
      <c r="AO448" s="158"/>
      <c r="AP448" s="158"/>
      <c r="AQ448" s="158"/>
      <c r="AR448" s="158"/>
      <c r="AS448" s="158"/>
      <c r="AT448" s="158"/>
      <c r="AU448" s="158"/>
      <c r="AV448" s="158"/>
      <c r="AW448" s="158"/>
      <c r="AX448" s="158"/>
      <c r="AY448" s="158"/>
      <c r="AZ448" s="38"/>
      <c r="BA448" s="38"/>
      <c r="BB448" s="38"/>
      <c r="BC448" s="38"/>
      <c r="BD448" s="38"/>
      <c r="BE448" s="38"/>
      <c r="BF448" s="38"/>
      <c r="BG448" s="38"/>
      <c r="BH448" s="38"/>
      <c r="BI448" s="38"/>
      <c r="BJ448" s="38"/>
      <c r="BK448" s="38"/>
      <c r="BL448" s="38"/>
      <c r="BM448" s="143"/>
      <c r="BN448" s="143"/>
      <c r="BO448" s="30"/>
      <c r="BP448" s="30"/>
      <c r="BQ448" s="30"/>
      <c r="BR448" s="30"/>
      <c r="BS448" s="30"/>
    </row>
    <row r="449" spans="1:71" ht="13.5" customHeight="1" x14ac:dyDescent="0.25">
      <c r="A449" s="30"/>
      <c r="B449" s="157" t="s">
        <v>380</v>
      </c>
      <c r="C449" s="158"/>
      <c r="D449" s="158"/>
      <c r="E449" s="158"/>
      <c r="F449" s="158"/>
      <c r="G449" s="38"/>
      <c r="H449" s="38"/>
      <c r="I449" s="38"/>
      <c r="J449" s="38"/>
      <c r="K449" s="38"/>
      <c r="L449" s="38"/>
      <c r="M449" s="38"/>
      <c r="N449" s="38"/>
      <c r="O449" s="38"/>
      <c r="P449" s="38"/>
      <c r="Q449" s="38"/>
      <c r="R449" s="30"/>
      <c r="S449" s="30"/>
      <c r="T449" s="198" t="s">
        <v>381</v>
      </c>
      <c r="U449" s="158"/>
      <c r="V449" s="158"/>
      <c r="W449" s="38"/>
      <c r="X449" s="38"/>
      <c r="Y449" s="38"/>
      <c r="Z449" s="197">
        <v>10</v>
      </c>
      <c r="AA449" s="38"/>
      <c r="AB449" s="40"/>
      <c r="AC449" s="143"/>
      <c r="AD449" s="143"/>
      <c r="AE449" s="143"/>
      <c r="AF449" s="143"/>
      <c r="AG449" s="30"/>
      <c r="AH449" s="30"/>
      <c r="AI449" s="30"/>
      <c r="AJ449" s="30"/>
      <c r="AK449" s="158" t="s">
        <v>382</v>
      </c>
      <c r="AL449" s="158"/>
      <c r="AM449" s="158"/>
      <c r="AN449" s="158"/>
      <c r="AO449" s="158"/>
      <c r="AP449" s="158"/>
      <c r="AQ449" s="158"/>
      <c r="AR449" s="158"/>
      <c r="AS449" s="158"/>
      <c r="AT449" s="158"/>
      <c r="AU449" s="158"/>
      <c r="AV449" s="158"/>
      <c r="AW449" s="38"/>
      <c r="AX449" s="38"/>
      <c r="AY449" s="38"/>
      <c r="AZ449" s="38"/>
      <c r="BA449" s="38"/>
      <c r="BB449" s="38"/>
      <c r="BC449" s="38"/>
      <c r="BD449" s="38"/>
      <c r="BE449" s="38"/>
      <c r="BF449" s="38"/>
      <c r="BG449" s="38"/>
      <c r="BH449" s="38"/>
      <c r="BI449" s="38"/>
      <c r="BJ449" s="38"/>
      <c r="BK449" s="38"/>
      <c r="BL449" s="38"/>
      <c r="BM449" s="143"/>
      <c r="BN449" s="143"/>
      <c r="BO449" s="30"/>
      <c r="BP449" s="30"/>
      <c r="BQ449" s="30"/>
      <c r="BR449" s="30"/>
      <c r="BS449" s="30"/>
    </row>
    <row r="450" spans="1:71" ht="13.5" customHeight="1" x14ac:dyDescent="0.25">
      <c r="A450" s="30"/>
      <c r="B450" s="157" t="s">
        <v>383</v>
      </c>
      <c r="C450" s="158"/>
      <c r="D450" s="158"/>
      <c r="E450" s="38"/>
      <c r="F450" s="38"/>
      <c r="G450" s="38"/>
      <c r="H450" s="38"/>
      <c r="I450" s="38"/>
      <c r="J450" s="38"/>
      <c r="K450" s="38"/>
      <c r="L450" s="38"/>
      <c r="M450" s="38"/>
      <c r="N450" s="38"/>
      <c r="O450" s="38"/>
      <c r="P450" s="38"/>
      <c r="Q450" s="38"/>
      <c r="R450" s="30"/>
      <c r="S450" s="30"/>
      <c r="T450" s="197">
        <v>7</v>
      </c>
      <c r="U450" s="38"/>
      <c r="V450" s="38"/>
      <c r="W450" s="38"/>
      <c r="X450" s="38"/>
      <c r="Y450" s="38"/>
      <c r="Z450" s="197">
        <v>10</v>
      </c>
      <c r="AA450" s="38"/>
      <c r="AB450" s="40"/>
      <c r="AC450" s="143"/>
      <c r="AD450" s="143"/>
      <c r="AE450" s="143"/>
      <c r="AF450" s="143"/>
      <c r="AG450" s="30"/>
      <c r="AH450" s="30"/>
      <c r="AI450" s="30"/>
      <c r="AJ450" s="30"/>
      <c r="AK450" s="158" t="s">
        <v>384</v>
      </c>
      <c r="AL450" s="158"/>
      <c r="AM450" s="158"/>
      <c r="AN450" s="158"/>
      <c r="AO450" s="158"/>
      <c r="AP450" s="158"/>
      <c r="AQ450" s="158"/>
      <c r="AR450" s="158"/>
      <c r="AS450" s="158"/>
      <c r="AT450" s="158"/>
      <c r="AU450" s="158"/>
      <c r="AV450" s="158"/>
      <c r="AW450" s="38"/>
      <c r="AX450" s="38"/>
      <c r="AY450" s="38"/>
      <c r="AZ450" s="38"/>
      <c r="BA450" s="38"/>
      <c r="BB450" s="38"/>
      <c r="BC450" s="38"/>
      <c r="BD450" s="38"/>
      <c r="BE450" s="38"/>
      <c r="BF450" s="38"/>
      <c r="BG450" s="38"/>
      <c r="BH450" s="38"/>
      <c r="BI450" s="38"/>
      <c r="BJ450" s="38"/>
      <c r="BK450" s="38"/>
      <c r="BL450" s="38"/>
      <c r="BM450" s="143"/>
      <c r="BN450" s="143"/>
      <c r="BO450" s="30"/>
      <c r="BP450" s="30"/>
      <c r="BQ450" s="30"/>
      <c r="BR450" s="30"/>
      <c r="BS450" s="30"/>
    </row>
    <row r="451" spans="1:71" ht="13.5" customHeight="1" x14ac:dyDescent="0.25">
      <c r="A451" s="30"/>
      <c r="B451" s="37"/>
      <c r="C451" s="38"/>
      <c r="D451" s="38"/>
      <c r="E451" s="38"/>
      <c r="F451" s="38"/>
      <c r="G451" s="38"/>
      <c r="H451" s="38"/>
      <c r="I451" s="38"/>
      <c r="J451" s="38"/>
      <c r="K451" s="38"/>
      <c r="L451" s="38"/>
      <c r="M451" s="38"/>
      <c r="N451" s="38"/>
      <c r="O451" s="38"/>
      <c r="P451" s="38"/>
      <c r="Q451" s="38"/>
      <c r="R451" s="30"/>
      <c r="S451" s="30"/>
      <c r="T451" s="38"/>
      <c r="U451" s="38"/>
      <c r="V451" s="38"/>
      <c r="W451" s="38"/>
      <c r="X451" s="38"/>
      <c r="Y451" s="38"/>
      <c r="Z451" s="38"/>
      <c r="AA451" s="38"/>
      <c r="AB451" s="40"/>
      <c r="AC451" s="143"/>
      <c r="AD451" s="143"/>
      <c r="AE451" s="143"/>
      <c r="AF451" s="143"/>
      <c r="AG451" s="30"/>
      <c r="AH451" s="30"/>
      <c r="AI451" s="30"/>
      <c r="AJ451" s="30"/>
      <c r="AK451" s="158" t="s">
        <v>385</v>
      </c>
      <c r="AL451" s="158"/>
      <c r="AM451" s="158"/>
      <c r="AN451" s="158"/>
      <c r="AO451" s="158"/>
      <c r="AP451" s="158"/>
      <c r="AQ451" s="158"/>
      <c r="AR451" s="158"/>
      <c r="AS451" s="158"/>
      <c r="AT451" s="158"/>
      <c r="AU451" s="158"/>
      <c r="AV451" s="158"/>
      <c r="AW451" s="38"/>
      <c r="AX451" s="38"/>
      <c r="AY451" s="38"/>
      <c r="AZ451" s="38"/>
      <c r="BA451" s="38"/>
      <c r="BB451" s="38"/>
      <c r="BC451" s="38"/>
      <c r="BD451" s="38"/>
      <c r="BE451" s="38"/>
      <c r="BF451" s="38"/>
      <c r="BG451" s="38"/>
      <c r="BH451" s="38"/>
      <c r="BI451" s="38"/>
      <c r="BJ451" s="38"/>
      <c r="BK451" s="38"/>
      <c r="BL451" s="38"/>
      <c r="BM451" s="143"/>
      <c r="BN451" s="143"/>
      <c r="BO451" s="30"/>
      <c r="BP451" s="30"/>
      <c r="BQ451" s="30"/>
      <c r="BR451" s="30"/>
      <c r="BS451" s="30"/>
    </row>
    <row r="452" spans="1:71" ht="13.5" customHeight="1" x14ac:dyDescent="0.25">
      <c r="A452" s="30"/>
      <c r="B452" s="157" t="s">
        <v>386</v>
      </c>
      <c r="C452" s="158"/>
      <c r="D452" s="158"/>
      <c r="E452" s="158"/>
      <c r="F452" s="158"/>
      <c r="G452" s="38"/>
      <c r="H452" s="38"/>
      <c r="I452" s="38"/>
      <c r="J452" s="38"/>
      <c r="K452" s="38"/>
      <c r="L452" s="38"/>
      <c r="M452" s="38"/>
      <c r="N452" s="38"/>
      <c r="O452" s="38"/>
      <c r="P452" s="38"/>
      <c r="Q452" s="38"/>
      <c r="R452" s="30"/>
      <c r="S452" s="30"/>
      <c r="T452" s="197">
        <v>5</v>
      </c>
      <c r="U452" s="38"/>
      <c r="V452" s="38"/>
      <c r="W452" s="38"/>
      <c r="X452" s="38"/>
      <c r="Y452" s="38"/>
      <c r="Z452" s="197">
        <v>5</v>
      </c>
      <c r="AA452" s="38"/>
      <c r="AB452" s="40"/>
      <c r="AC452" s="143"/>
      <c r="AD452" s="143"/>
      <c r="AE452" s="143"/>
      <c r="AF452" s="143"/>
      <c r="AG452" s="30"/>
      <c r="AH452" s="30"/>
      <c r="AI452" s="30"/>
      <c r="AJ452" s="30"/>
      <c r="AK452" s="158" t="s">
        <v>387</v>
      </c>
      <c r="AL452" s="158"/>
      <c r="AM452" s="158"/>
      <c r="AN452" s="158"/>
      <c r="AO452" s="158"/>
      <c r="AP452" s="158"/>
      <c r="AQ452" s="158"/>
      <c r="AR452" s="158"/>
      <c r="AS452" s="158"/>
      <c r="AT452" s="158"/>
      <c r="AU452" s="158"/>
      <c r="AV452" s="158"/>
      <c r="AW452" s="158"/>
      <c r="AX452" s="158"/>
      <c r="AY452" s="158"/>
      <c r="AZ452" s="158"/>
      <c r="BA452" s="158"/>
      <c r="BB452" s="158"/>
      <c r="BC452" s="158"/>
      <c r="BD452" s="158"/>
      <c r="BE452" s="158"/>
      <c r="BF452" s="158"/>
      <c r="BG452" s="158"/>
      <c r="BH452" s="158"/>
      <c r="BI452" s="158"/>
      <c r="BJ452" s="38"/>
      <c r="BK452" s="38"/>
      <c r="BL452" s="38"/>
      <c r="BM452" s="143"/>
      <c r="BN452" s="143"/>
      <c r="BO452" s="30"/>
      <c r="BP452" s="30"/>
      <c r="BQ452" s="30"/>
      <c r="BR452" s="30"/>
      <c r="BS452" s="30"/>
    </row>
    <row r="453" spans="1:71" ht="13.5" customHeight="1" x14ac:dyDescent="0.25">
      <c r="A453" s="30"/>
      <c r="B453" s="157" t="s">
        <v>388</v>
      </c>
      <c r="C453" s="38"/>
      <c r="D453" s="38"/>
      <c r="E453" s="38"/>
      <c r="F453" s="38"/>
      <c r="G453" s="38"/>
      <c r="H453" s="38"/>
      <c r="I453" s="38"/>
      <c r="J453" s="38"/>
      <c r="K453" s="38"/>
      <c r="L453" s="38"/>
      <c r="M453" s="38"/>
      <c r="N453" s="38"/>
      <c r="O453" s="38"/>
      <c r="P453" s="38"/>
      <c r="Q453" s="38"/>
      <c r="R453" s="30"/>
      <c r="S453" s="30"/>
      <c r="T453" s="197">
        <v>7</v>
      </c>
      <c r="U453" s="38"/>
      <c r="V453" s="38"/>
      <c r="W453" s="38"/>
      <c r="X453" s="38"/>
      <c r="Y453" s="38"/>
      <c r="Z453" s="197">
        <v>10</v>
      </c>
      <c r="AA453" s="38"/>
      <c r="AB453" s="40"/>
      <c r="AC453" s="143"/>
      <c r="AD453" s="143"/>
      <c r="AE453" s="143"/>
      <c r="AF453" s="143"/>
      <c r="AG453" s="30"/>
      <c r="AH453" s="30"/>
      <c r="AI453" s="30"/>
      <c r="AJ453" s="30"/>
      <c r="AK453" s="143"/>
      <c r="AL453" s="143"/>
      <c r="AM453" s="143"/>
      <c r="AN453" s="143"/>
      <c r="AO453" s="143"/>
      <c r="AP453" s="143"/>
      <c r="AQ453" s="143"/>
      <c r="AR453" s="143"/>
      <c r="AS453" s="143"/>
      <c r="AT453" s="143"/>
      <c r="AU453" s="143"/>
      <c r="AV453" s="143"/>
      <c r="AW453" s="143"/>
      <c r="AX453" s="143"/>
      <c r="AY453" s="143"/>
      <c r="AZ453" s="143"/>
      <c r="BA453" s="143"/>
      <c r="BB453" s="143"/>
      <c r="BC453" s="143"/>
      <c r="BD453" s="143"/>
      <c r="BE453" s="143"/>
      <c r="BF453" s="143"/>
      <c r="BG453" s="143"/>
      <c r="BH453" s="143"/>
      <c r="BI453" s="143"/>
      <c r="BJ453" s="143"/>
      <c r="BK453" s="143"/>
      <c r="BL453" s="143"/>
      <c r="BM453" s="143"/>
      <c r="BN453" s="143"/>
      <c r="BO453" s="30"/>
      <c r="BP453" s="30"/>
      <c r="BQ453" s="30"/>
      <c r="BR453" s="30"/>
      <c r="BS453" s="30"/>
    </row>
    <row r="454" spans="1:71" ht="13.5" customHeight="1" x14ac:dyDescent="0.25">
      <c r="A454" s="30"/>
      <c r="B454" s="37"/>
      <c r="C454" s="38"/>
      <c r="D454" s="38"/>
      <c r="E454" s="38"/>
      <c r="F454" s="38"/>
      <c r="G454" s="38"/>
      <c r="H454" s="38"/>
      <c r="I454" s="38"/>
      <c r="J454" s="38"/>
      <c r="K454" s="38"/>
      <c r="L454" s="38"/>
      <c r="M454" s="38"/>
      <c r="N454" s="38"/>
      <c r="O454" s="38"/>
      <c r="P454" s="38"/>
      <c r="Q454" s="38"/>
      <c r="R454" s="30"/>
      <c r="S454" s="30"/>
      <c r="T454" s="38"/>
      <c r="U454" s="38"/>
      <c r="V454" s="38"/>
      <c r="W454" s="38"/>
      <c r="X454" s="38"/>
      <c r="Y454" s="38"/>
      <c r="Z454" s="38"/>
      <c r="AA454" s="38"/>
      <c r="AB454" s="40"/>
      <c r="AC454" s="143"/>
      <c r="AD454" s="143"/>
      <c r="AE454" s="143"/>
      <c r="AF454" s="143"/>
      <c r="AG454" s="30"/>
      <c r="AH454" s="30"/>
      <c r="AI454" s="30"/>
      <c r="AJ454" s="30"/>
      <c r="AK454" s="143"/>
      <c r="AL454" s="143"/>
      <c r="AM454" s="143"/>
      <c r="AN454" s="143"/>
      <c r="AO454" s="143"/>
      <c r="AP454" s="143"/>
      <c r="AQ454" s="143"/>
      <c r="AR454" s="143"/>
      <c r="AS454" s="143"/>
      <c r="AT454" s="143"/>
      <c r="AU454" s="143"/>
      <c r="AV454" s="143"/>
      <c r="AW454" s="143"/>
      <c r="AX454" s="143"/>
      <c r="AY454" s="143"/>
      <c r="AZ454" s="143"/>
      <c r="BA454" s="143"/>
      <c r="BB454" s="143"/>
      <c r="BC454" s="143"/>
      <c r="BD454" s="143"/>
      <c r="BE454" s="143"/>
      <c r="BF454" s="143"/>
      <c r="BG454" s="143"/>
      <c r="BH454" s="143"/>
      <c r="BI454" s="143"/>
      <c r="BJ454" s="143"/>
      <c r="BK454" s="143"/>
      <c r="BL454" s="143"/>
      <c r="BM454" s="143"/>
      <c r="BN454" s="143"/>
      <c r="BO454" s="30"/>
      <c r="BP454" s="30"/>
      <c r="BQ454" s="30"/>
      <c r="BR454" s="30"/>
      <c r="BS454" s="30"/>
    </row>
    <row r="455" spans="1:71" ht="13.5" customHeight="1" x14ac:dyDescent="0.25">
      <c r="A455" s="30"/>
      <c r="B455" s="157" t="s">
        <v>389</v>
      </c>
      <c r="C455" s="158"/>
      <c r="D455" s="158"/>
      <c r="E455" s="38"/>
      <c r="F455" s="38"/>
      <c r="G455" s="38"/>
      <c r="H455" s="38"/>
      <c r="I455" s="38"/>
      <c r="J455" s="38"/>
      <c r="K455" s="38"/>
      <c r="L455" s="38"/>
      <c r="M455" s="38"/>
      <c r="N455" s="38"/>
      <c r="O455" s="38"/>
      <c r="P455" s="38"/>
      <c r="Q455" s="38"/>
      <c r="R455" s="30"/>
      <c r="S455" s="30"/>
      <c r="T455" s="197">
        <v>3</v>
      </c>
      <c r="U455" s="38"/>
      <c r="V455" s="38"/>
      <c r="W455" s="38"/>
      <c r="X455" s="38"/>
      <c r="Y455" s="38"/>
      <c r="Z455" s="197">
        <v>3</v>
      </c>
      <c r="AA455" s="38"/>
      <c r="AB455" s="40"/>
      <c r="AC455" s="143"/>
      <c r="AD455" s="143"/>
      <c r="AE455" s="143"/>
      <c r="AF455" s="143"/>
      <c r="AG455" s="30"/>
      <c r="AH455" s="30"/>
      <c r="AI455" s="30"/>
      <c r="AJ455" s="30"/>
      <c r="AK455" s="49" t="s">
        <v>390</v>
      </c>
      <c r="AL455" s="44"/>
      <c r="AM455" s="44"/>
      <c r="AN455" s="44"/>
      <c r="AO455" s="44"/>
      <c r="AP455" s="44"/>
      <c r="AQ455" s="44"/>
      <c r="AR455" s="44"/>
      <c r="AS455" s="44"/>
      <c r="AT455" s="44"/>
      <c r="AU455" s="44"/>
      <c r="AV455" s="44"/>
      <c r="AW455" s="44"/>
      <c r="AX455" s="44"/>
      <c r="AY455" s="44"/>
      <c r="AZ455" s="44"/>
      <c r="BA455" s="44"/>
      <c r="BB455" s="44"/>
      <c r="BC455" s="44"/>
      <c r="BD455" s="44"/>
      <c r="BE455" s="44"/>
      <c r="BF455" s="44"/>
      <c r="BG455" s="44"/>
      <c r="BH455" s="44"/>
      <c r="BI455" s="44"/>
      <c r="BJ455" s="44"/>
      <c r="BK455" s="44"/>
      <c r="BL455" s="44"/>
      <c r="BM455" s="44"/>
      <c r="BN455" s="44"/>
      <c r="BO455" s="44"/>
      <c r="BP455" s="44"/>
      <c r="BQ455" s="44"/>
      <c r="BR455" s="44"/>
      <c r="BS455" s="30"/>
    </row>
    <row r="456" spans="1:71" ht="13.5" customHeight="1" x14ac:dyDescent="0.25">
      <c r="A456" s="30"/>
      <c r="B456" s="157" t="s">
        <v>391</v>
      </c>
      <c r="C456" s="158"/>
      <c r="D456" s="158"/>
      <c r="E456" s="158"/>
      <c r="F456" s="158"/>
      <c r="G456" s="158"/>
      <c r="H456" s="38"/>
      <c r="I456" s="38"/>
      <c r="J456" s="38"/>
      <c r="K456" s="38"/>
      <c r="L456" s="38"/>
      <c r="M456" s="38"/>
      <c r="N456" s="38"/>
      <c r="O456" s="38"/>
      <c r="P456" s="38"/>
      <c r="Q456" s="38"/>
      <c r="R456" s="30"/>
      <c r="S456" s="30"/>
      <c r="T456" s="38"/>
      <c r="U456" s="38"/>
      <c r="V456" s="38"/>
      <c r="W456" s="38"/>
      <c r="X456" s="38"/>
      <c r="Y456" s="38"/>
      <c r="Z456" s="38"/>
      <c r="AA456" s="38"/>
      <c r="AB456" s="40"/>
      <c r="AC456" s="143"/>
      <c r="AD456" s="143"/>
      <c r="AE456" s="143"/>
      <c r="AF456" s="143"/>
      <c r="AG456" s="30"/>
      <c r="AH456" s="30"/>
      <c r="AI456" s="30"/>
      <c r="AJ456" s="30"/>
      <c r="AK456" s="143"/>
      <c r="AL456" s="175"/>
      <c r="AM456" s="175"/>
      <c r="AN456" s="175"/>
      <c r="AO456" s="175"/>
      <c r="AP456" s="175"/>
      <c r="AQ456" s="175"/>
      <c r="AR456" s="175"/>
      <c r="AS456" s="175"/>
      <c r="AT456" s="175"/>
      <c r="AU456" s="175"/>
      <c r="AV456" s="143"/>
      <c r="AW456" s="143"/>
      <c r="AX456" s="143"/>
      <c r="AY456" s="143"/>
      <c r="AZ456" s="143"/>
      <c r="BA456" s="143"/>
      <c r="BB456" s="143"/>
      <c r="BC456" s="143"/>
      <c r="BD456" s="143"/>
      <c r="BE456" s="143"/>
      <c r="BF456" s="143"/>
      <c r="BG456" s="143"/>
      <c r="BH456" s="143"/>
      <c r="BI456" s="143"/>
      <c r="BJ456" s="143"/>
      <c r="BK456" s="143"/>
      <c r="BL456" s="143"/>
      <c r="BM456" s="143"/>
      <c r="BN456" s="143"/>
      <c r="BO456" s="30"/>
      <c r="BP456" s="30"/>
      <c r="BQ456" s="30"/>
      <c r="BR456" s="30"/>
      <c r="BS456" s="30"/>
    </row>
    <row r="457" spans="1:71" ht="13.5" customHeight="1" x14ac:dyDescent="0.25">
      <c r="A457" s="30"/>
      <c r="B457" s="37"/>
      <c r="C457" s="158" t="s">
        <v>392</v>
      </c>
      <c r="D457" s="158"/>
      <c r="E457" s="158"/>
      <c r="F457" s="158"/>
      <c r="G457" s="158"/>
      <c r="H457" s="158"/>
      <c r="I457" s="158"/>
      <c r="J457" s="38"/>
      <c r="K457" s="38"/>
      <c r="L457" s="38"/>
      <c r="M457" s="38"/>
      <c r="N457" s="38"/>
      <c r="O457" s="38"/>
      <c r="P457" s="38"/>
      <c r="Q457" s="38"/>
      <c r="R457" s="30"/>
      <c r="S457" s="30"/>
      <c r="T457" s="197">
        <v>7</v>
      </c>
      <c r="U457" s="38"/>
      <c r="V457" s="38"/>
      <c r="W457" s="38"/>
      <c r="X457" s="38"/>
      <c r="Y457" s="38"/>
      <c r="Z457" s="197">
        <v>10</v>
      </c>
      <c r="AA457" s="38"/>
      <c r="AB457" s="40"/>
      <c r="AC457" s="143"/>
      <c r="AD457" s="143"/>
      <c r="AE457" s="143"/>
      <c r="AF457" s="143"/>
      <c r="AG457" s="30"/>
      <c r="AH457" s="30"/>
      <c r="AI457" s="30"/>
      <c r="AJ457" s="30"/>
      <c r="AK457" s="199"/>
      <c r="AL457" s="47" t="s">
        <v>4</v>
      </c>
      <c r="AM457" s="200"/>
      <c r="AN457" s="153" t="s">
        <v>393</v>
      </c>
      <c r="AO457" s="200"/>
      <c r="AP457" s="153" t="s">
        <v>394</v>
      </c>
      <c r="AQ457" s="200"/>
      <c r="AR457" s="198" t="s">
        <v>395</v>
      </c>
      <c r="AS457" s="199"/>
      <c r="AT457" s="153" t="s">
        <v>396</v>
      </c>
      <c r="AU457" s="200"/>
      <c r="AV457" s="143"/>
      <c r="AW457" s="143"/>
      <c r="AX457" s="143"/>
      <c r="AY457" s="143"/>
      <c r="AZ457" s="143"/>
      <c r="BA457" s="143"/>
      <c r="BB457" s="143"/>
      <c r="BC457" s="143"/>
      <c r="BD457" s="143"/>
      <c r="BE457" s="143"/>
      <c r="BF457" s="143"/>
      <c r="BG457" s="143"/>
      <c r="BH457" s="143"/>
      <c r="BI457" s="143"/>
      <c r="BJ457" s="143"/>
      <c r="BK457" s="143"/>
      <c r="BL457" s="143"/>
      <c r="BM457" s="143"/>
      <c r="BN457" s="143"/>
      <c r="BO457" s="30"/>
      <c r="BP457" s="30"/>
      <c r="BQ457" s="30"/>
      <c r="BR457" s="30"/>
      <c r="BS457" s="30"/>
    </row>
    <row r="458" spans="1:71" ht="13.5" customHeight="1" x14ac:dyDescent="0.25">
      <c r="A458" s="30"/>
      <c r="B458" s="37"/>
      <c r="C458" s="158" t="s">
        <v>397</v>
      </c>
      <c r="D458" s="158"/>
      <c r="E458" s="158"/>
      <c r="F458" s="158"/>
      <c r="G458" s="158"/>
      <c r="H458" s="158"/>
      <c r="I458" s="158"/>
      <c r="J458" s="158"/>
      <c r="K458" s="38"/>
      <c r="L458" s="38"/>
      <c r="M458" s="38"/>
      <c r="N458" s="38"/>
      <c r="O458" s="38"/>
      <c r="P458" s="38"/>
      <c r="Q458" s="38"/>
      <c r="R458" s="30"/>
      <c r="S458" s="30"/>
      <c r="T458" s="197">
        <v>3</v>
      </c>
      <c r="U458" s="38"/>
      <c r="V458" s="38"/>
      <c r="W458" s="38"/>
      <c r="X458" s="38"/>
      <c r="Y458" s="38"/>
      <c r="Z458" s="197">
        <v>10</v>
      </c>
      <c r="AA458" s="38"/>
      <c r="AB458" s="40"/>
      <c r="AC458" s="143"/>
      <c r="AD458" s="143"/>
      <c r="AE458" s="143"/>
      <c r="AF458" s="143"/>
      <c r="AG458" s="30"/>
      <c r="AH458" s="30"/>
      <c r="AI458" s="30"/>
      <c r="AJ458" s="30"/>
      <c r="AK458" s="199"/>
      <c r="AL458" s="197">
        <v>1</v>
      </c>
      <c r="AM458" s="199"/>
      <c r="AN458" s="598" t="s">
        <v>398</v>
      </c>
      <c r="AO458" s="532"/>
      <c r="AP458" s="598" t="s">
        <v>399</v>
      </c>
      <c r="AQ458" s="532"/>
      <c r="AR458" s="599" t="s">
        <v>400</v>
      </c>
      <c r="AS458" s="530"/>
      <c r="AT458" s="598" t="s">
        <v>401</v>
      </c>
      <c r="AU458" s="532"/>
      <c r="AV458" s="143"/>
      <c r="AW458" s="143"/>
      <c r="AX458" s="143"/>
      <c r="AY458" s="143"/>
      <c r="AZ458" s="143"/>
      <c r="BA458" s="143"/>
      <c r="BB458" s="143"/>
      <c r="BC458" s="143"/>
      <c r="BD458" s="143"/>
      <c r="BE458" s="143"/>
      <c r="BF458" s="143"/>
      <c r="BG458" s="143"/>
      <c r="BH458" s="143"/>
      <c r="BI458" s="143"/>
      <c r="BJ458" s="143"/>
      <c r="BK458" s="143"/>
      <c r="BL458" s="143"/>
      <c r="BM458" s="143"/>
      <c r="BN458" s="143"/>
      <c r="BO458" s="30"/>
      <c r="BP458" s="30"/>
      <c r="BQ458" s="30"/>
      <c r="BR458" s="30"/>
      <c r="BS458" s="30"/>
    </row>
    <row r="459" spans="1:71" ht="13.5" customHeight="1" x14ac:dyDescent="0.25">
      <c r="A459" s="30"/>
      <c r="B459" s="37"/>
      <c r="C459" s="158" t="s">
        <v>402</v>
      </c>
      <c r="D459" s="158"/>
      <c r="E459" s="158"/>
      <c r="F459" s="158"/>
      <c r="G459" s="158"/>
      <c r="H459" s="158"/>
      <c r="I459" s="38"/>
      <c r="J459" s="38"/>
      <c r="K459" s="38"/>
      <c r="L459" s="38"/>
      <c r="M459" s="38"/>
      <c r="N459" s="38"/>
      <c r="O459" s="38"/>
      <c r="P459" s="38"/>
      <c r="Q459" s="38"/>
      <c r="R459" s="30"/>
      <c r="S459" s="30"/>
      <c r="T459" s="197">
        <v>3</v>
      </c>
      <c r="U459" s="38"/>
      <c r="V459" s="38"/>
      <c r="W459" s="38"/>
      <c r="X459" s="38"/>
      <c r="Y459" s="38"/>
      <c r="Z459" s="197">
        <v>12</v>
      </c>
      <c r="AA459" s="38"/>
      <c r="AB459" s="40"/>
      <c r="AC459" s="143"/>
      <c r="AD459" s="143"/>
      <c r="AE459" s="143"/>
      <c r="AF459" s="143"/>
      <c r="AG459" s="30"/>
      <c r="AH459" s="30"/>
      <c r="AI459" s="30"/>
      <c r="AJ459" s="30"/>
      <c r="AK459" s="199"/>
      <c r="AL459" s="201">
        <v>2</v>
      </c>
      <c r="AM459" s="199"/>
      <c r="AN459" s="538">
        <v>37.5</v>
      </c>
      <c r="AO459" s="532"/>
      <c r="AP459" s="538">
        <v>25.5</v>
      </c>
      <c r="AQ459" s="532"/>
      <c r="AR459" s="600">
        <v>19.13</v>
      </c>
      <c r="AS459" s="532"/>
      <c r="AT459" s="538">
        <v>7.2190000000000003</v>
      </c>
      <c r="AU459" s="532"/>
      <c r="AV459" s="143"/>
      <c r="AW459" s="143"/>
      <c r="AX459" s="143"/>
      <c r="AY459" s="143"/>
      <c r="AZ459" s="143"/>
      <c r="BA459" s="143"/>
      <c r="BB459" s="143"/>
      <c r="BC459" s="143"/>
      <c r="BD459" s="143"/>
      <c r="BE459" s="143"/>
      <c r="BF459" s="143"/>
      <c r="BG459" s="143"/>
      <c r="BH459" s="143"/>
      <c r="BI459" s="143"/>
      <c r="BJ459" s="143"/>
      <c r="BK459" s="143"/>
      <c r="BL459" s="143"/>
      <c r="BM459" s="143"/>
      <c r="BN459" s="143"/>
      <c r="BO459" s="30"/>
      <c r="BP459" s="30"/>
      <c r="BQ459" s="30"/>
      <c r="BR459" s="30"/>
      <c r="BS459" s="30"/>
    </row>
    <row r="460" spans="1:71" ht="13.5" customHeight="1" x14ac:dyDescent="0.25">
      <c r="A460" s="30"/>
      <c r="B460" s="157" t="s">
        <v>403</v>
      </c>
      <c r="C460" s="158"/>
      <c r="D460" s="158"/>
      <c r="E460" s="158"/>
      <c r="F460" s="158"/>
      <c r="G460" s="158"/>
      <c r="H460" s="158"/>
      <c r="I460" s="38"/>
      <c r="J460" s="38"/>
      <c r="K460" s="38"/>
      <c r="L460" s="38"/>
      <c r="M460" s="38"/>
      <c r="N460" s="38"/>
      <c r="O460" s="38"/>
      <c r="P460" s="38"/>
      <c r="Q460" s="38"/>
      <c r="R460" s="30"/>
      <c r="S460" s="30"/>
      <c r="T460" s="197">
        <v>10</v>
      </c>
      <c r="U460" s="38"/>
      <c r="V460" s="38"/>
      <c r="W460" s="38"/>
      <c r="X460" s="38"/>
      <c r="Y460" s="38"/>
      <c r="Z460" s="197">
        <v>15</v>
      </c>
      <c r="AA460" s="38"/>
      <c r="AB460" s="40"/>
      <c r="AC460" s="143"/>
      <c r="AD460" s="143"/>
      <c r="AE460" s="143"/>
      <c r="AF460" s="143"/>
      <c r="AG460" s="30"/>
      <c r="AH460" s="30"/>
      <c r="AI460" s="30"/>
      <c r="AJ460" s="30"/>
      <c r="AK460" s="199"/>
      <c r="AL460" s="197">
        <v>3</v>
      </c>
      <c r="AM460" s="199"/>
      <c r="AN460" s="538">
        <v>25</v>
      </c>
      <c r="AO460" s="532"/>
      <c r="AP460" s="538">
        <v>17.850000000000001</v>
      </c>
      <c r="AQ460" s="532"/>
      <c r="AR460" s="539">
        <v>15.03</v>
      </c>
      <c r="AS460" s="532"/>
      <c r="AT460" s="538">
        <v>6.6769999999999996</v>
      </c>
      <c r="AU460" s="532"/>
      <c r="AV460" s="143"/>
      <c r="AW460" s="143"/>
      <c r="AX460" s="143"/>
      <c r="AY460" s="143"/>
      <c r="AZ460" s="143"/>
      <c r="BA460" s="143"/>
      <c r="BB460" s="143"/>
      <c r="BC460" s="143"/>
      <c r="BD460" s="143"/>
      <c r="BE460" s="143"/>
      <c r="BF460" s="143"/>
      <c r="BG460" s="143"/>
      <c r="BH460" s="143"/>
      <c r="BI460" s="143"/>
      <c r="BJ460" s="143"/>
      <c r="BK460" s="143"/>
      <c r="BL460" s="143"/>
      <c r="BM460" s="143"/>
      <c r="BN460" s="143"/>
      <c r="BO460" s="30"/>
      <c r="BP460" s="30"/>
      <c r="BQ460" s="30"/>
      <c r="BR460" s="30"/>
      <c r="BS460" s="30"/>
    </row>
    <row r="461" spans="1:71" ht="13.5" customHeight="1" x14ac:dyDescent="0.25">
      <c r="A461" s="30"/>
      <c r="B461" s="37"/>
      <c r="C461" s="38"/>
      <c r="D461" s="38"/>
      <c r="E461" s="38"/>
      <c r="F461" s="38"/>
      <c r="G461" s="38"/>
      <c r="H461" s="38"/>
      <c r="I461" s="38"/>
      <c r="J461" s="38"/>
      <c r="K461" s="38"/>
      <c r="L461" s="38"/>
      <c r="M461" s="38"/>
      <c r="N461" s="38"/>
      <c r="O461" s="38"/>
      <c r="P461" s="38"/>
      <c r="Q461" s="38"/>
      <c r="R461" s="30"/>
      <c r="S461" s="30"/>
      <c r="T461" s="38"/>
      <c r="U461" s="38"/>
      <c r="V461" s="38"/>
      <c r="W461" s="38"/>
      <c r="X461" s="38"/>
      <c r="Y461" s="38"/>
      <c r="Z461" s="38"/>
      <c r="AA461" s="38"/>
      <c r="AB461" s="40"/>
      <c r="AC461" s="143"/>
      <c r="AD461" s="143"/>
      <c r="AE461" s="143"/>
      <c r="AF461" s="143"/>
      <c r="AG461" s="30"/>
      <c r="AH461" s="30"/>
      <c r="AI461" s="30"/>
      <c r="AJ461" s="30"/>
      <c r="AK461" s="199"/>
      <c r="AL461" s="201">
        <v>4</v>
      </c>
      <c r="AM461" s="199"/>
      <c r="AN461" s="538">
        <v>12.5</v>
      </c>
      <c r="AO461" s="532"/>
      <c r="AP461" s="538">
        <v>16.66</v>
      </c>
      <c r="AQ461" s="532"/>
      <c r="AR461" s="539">
        <v>12.25</v>
      </c>
      <c r="AS461" s="532"/>
      <c r="AT461" s="538">
        <v>6.1769999999999996</v>
      </c>
      <c r="AU461" s="532"/>
      <c r="AV461" s="143"/>
      <c r="AW461" s="143"/>
      <c r="AX461" s="143"/>
      <c r="AY461" s="143"/>
      <c r="AZ461" s="143"/>
      <c r="BA461" s="143"/>
      <c r="BB461" s="143"/>
      <c r="BC461" s="143"/>
      <c r="BD461" s="143"/>
      <c r="BE461" s="143"/>
      <c r="BF461" s="143"/>
      <c r="BG461" s="143"/>
      <c r="BH461" s="143"/>
      <c r="BI461" s="143"/>
      <c r="BJ461" s="143"/>
      <c r="BK461" s="143"/>
      <c r="BL461" s="143"/>
      <c r="BM461" s="143"/>
      <c r="BN461" s="143"/>
      <c r="BO461" s="30"/>
      <c r="BP461" s="30"/>
      <c r="BQ461" s="30"/>
      <c r="BR461" s="30"/>
      <c r="BS461" s="30"/>
    </row>
    <row r="462" spans="1:71" ht="13.5" customHeight="1" x14ac:dyDescent="0.25">
      <c r="A462" s="30"/>
      <c r="B462" s="157" t="s">
        <v>404</v>
      </c>
      <c r="C462" s="158"/>
      <c r="D462" s="158"/>
      <c r="E462" s="158"/>
      <c r="F462" s="158"/>
      <c r="G462" s="158"/>
      <c r="H462" s="158"/>
      <c r="I462" s="38"/>
      <c r="J462" s="38"/>
      <c r="K462" s="38"/>
      <c r="L462" s="38"/>
      <c r="M462" s="38"/>
      <c r="N462" s="38"/>
      <c r="O462" s="38"/>
      <c r="P462" s="38"/>
      <c r="Q462" s="38"/>
      <c r="R462" s="30"/>
      <c r="S462" s="30"/>
      <c r="T462" s="197">
        <v>5</v>
      </c>
      <c r="U462" s="38"/>
      <c r="V462" s="38"/>
      <c r="W462" s="38"/>
      <c r="X462" s="38"/>
      <c r="Y462" s="38"/>
      <c r="Z462" s="197">
        <v>6</v>
      </c>
      <c r="AA462" s="38"/>
      <c r="AB462" s="40"/>
      <c r="AC462" s="143"/>
      <c r="AD462" s="143"/>
      <c r="AE462" s="143"/>
      <c r="AF462" s="143"/>
      <c r="AG462" s="30"/>
      <c r="AH462" s="30"/>
      <c r="AI462" s="30"/>
      <c r="AJ462" s="30"/>
      <c r="AK462" s="199"/>
      <c r="AL462" s="197">
        <v>5</v>
      </c>
      <c r="AM462" s="199"/>
      <c r="AN462" s="601"/>
      <c r="AO462" s="532"/>
      <c r="AP462" s="538">
        <v>16.66</v>
      </c>
      <c r="AQ462" s="532"/>
      <c r="AR462" s="539">
        <v>12.25</v>
      </c>
      <c r="AS462" s="532"/>
      <c r="AT462" s="538">
        <v>5.7130000000000001</v>
      </c>
      <c r="AU462" s="532"/>
      <c r="AV462" s="143"/>
      <c r="AW462" s="143"/>
      <c r="AX462" s="143"/>
      <c r="AY462" s="143"/>
      <c r="AZ462" s="143"/>
      <c r="BA462" s="143"/>
      <c r="BB462" s="143"/>
      <c r="BC462" s="143"/>
      <c r="BD462" s="143"/>
      <c r="BE462" s="143"/>
      <c r="BF462" s="143"/>
      <c r="BG462" s="143"/>
      <c r="BH462" s="143"/>
      <c r="BI462" s="143"/>
      <c r="BJ462" s="143"/>
      <c r="BK462" s="143"/>
      <c r="BL462" s="143"/>
      <c r="BM462" s="143"/>
      <c r="BN462" s="143"/>
      <c r="BO462" s="30"/>
      <c r="BP462" s="30"/>
      <c r="BQ462" s="30"/>
      <c r="BR462" s="30"/>
      <c r="BS462" s="30"/>
    </row>
    <row r="463" spans="1:71" ht="13.5" customHeight="1" x14ac:dyDescent="0.25">
      <c r="A463" s="30"/>
      <c r="B463" s="37"/>
      <c r="C463" s="38"/>
      <c r="D463" s="38"/>
      <c r="E463" s="38"/>
      <c r="F463" s="38"/>
      <c r="G463" s="38"/>
      <c r="H463" s="38"/>
      <c r="I463" s="38"/>
      <c r="J463" s="38"/>
      <c r="K463" s="38"/>
      <c r="L463" s="38"/>
      <c r="M463" s="38"/>
      <c r="N463" s="38"/>
      <c r="O463" s="38"/>
      <c r="P463" s="38"/>
      <c r="Q463" s="38"/>
      <c r="R463" s="30"/>
      <c r="S463" s="30"/>
      <c r="T463" s="38"/>
      <c r="U463" s="38"/>
      <c r="V463" s="38"/>
      <c r="W463" s="38"/>
      <c r="X463" s="38"/>
      <c r="Y463" s="38"/>
      <c r="Z463" s="38"/>
      <c r="AA463" s="38"/>
      <c r="AB463" s="40"/>
      <c r="AC463" s="143"/>
      <c r="AD463" s="143"/>
      <c r="AE463" s="143"/>
      <c r="AF463" s="143"/>
      <c r="AG463" s="30"/>
      <c r="AH463" s="30"/>
      <c r="AI463" s="30"/>
      <c r="AJ463" s="30"/>
      <c r="AK463" s="199"/>
      <c r="AL463" s="201">
        <v>6</v>
      </c>
      <c r="AM463" s="199"/>
      <c r="AN463" s="601"/>
      <c r="AO463" s="532"/>
      <c r="AP463" s="538">
        <v>8.33</v>
      </c>
      <c r="AQ463" s="532"/>
      <c r="AR463" s="539">
        <v>12.25</v>
      </c>
      <c r="AS463" s="532"/>
      <c r="AT463" s="538">
        <v>5.2850000000000001</v>
      </c>
      <c r="AU463" s="532"/>
      <c r="AV463" s="143"/>
      <c r="AW463" s="143"/>
      <c r="AX463" s="143"/>
      <c r="AY463" s="143"/>
      <c r="AZ463" s="143"/>
      <c r="BA463" s="143"/>
      <c r="BB463" s="143"/>
      <c r="BC463" s="143"/>
      <c r="BD463" s="143"/>
      <c r="BE463" s="143"/>
      <c r="BF463" s="143"/>
      <c r="BG463" s="143"/>
      <c r="BH463" s="143"/>
      <c r="BI463" s="143"/>
      <c r="BJ463" s="143"/>
      <c r="BK463" s="143"/>
      <c r="BL463" s="143"/>
      <c r="BM463" s="143"/>
      <c r="BN463" s="143"/>
      <c r="BO463" s="30"/>
      <c r="BP463" s="30"/>
      <c r="BQ463" s="30"/>
      <c r="BR463" s="30"/>
      <c r="BS463" s="30"/>
    </row>
    <row r="464" spans="1:71" ht="13.5" customHeight="1" x14ac:dyDescent="0.25">
      <c r="A464" s="30"/>
      <c r="B464" s="157" t="s">
        <v>405</v>
      </c>
      <c r="C464" s="158"/>
      <c r="D464" s="158"/>
      <c r="E464" s="158"/>
      <c r="F464" s="158"/>
      <c r="G464" s="38"/>
      <c r="H464" s="38"/>
      <c r="I464" s="38"/>
      <c r="J464" s="38"/>
      <c r="K464" s="38"/>
      <c r="L464" s="38"/>
      <c r="M464" s="38"/>
      <c r="N464" s="38"/>
      <c r="O464" s="38"/>
      <c r="P464" s="38"/>
      <c r="Q464" s="38"/>
      <c r="R464" s="30"/>
      <c r="S464" s="30"/>
      <c r="T464" s="158" t="s">
        <v>406</v>
      </c>
      <c r="U464" s="38"/>
      <c r="V464" s="38"/>
      <c r="W464" s="38"/>
      <c r="X464" s="38"/>
      <c r="Y464" s="38"/>
      <c r="Z464" s="197">
        <v>40</v>
      </c>
      <c r="AA464" s="38"/>
      <c r="AB464" s="40"/>
      <c r="AC464" s="143"/>
      <c r="AD464" s="143"/>
      <c r="AE464" s="143"/>
      <c r="AF464" s="143"/>
      <c r="AG464" s="30"/>
      <c r="AH464" s="30"/>
      <c r="AI464" s="30"/>
      <c r="AJ464" s="30"/>
      <c r="AK464" s="199"/>
      <c r="AL464" s="197">
        <v>7</v>
      </c>
      <c r="AM464" s="199"/>
      <c r="AN464" s="601"/>
      <c r="AO464" s="532"/>
      <c r="AP464" s="601"/>
      <c r="AQ464" s="532"/>
      <c r="AR464" s="539">
        <v>12.25</v>
      </c>
      <c r="AS464" s="532"/>
      <c r="AT464" s="538">
        <v>4.8879999999999999</v>
      </c>
      <c r="AU464" s="532"/>
      <c r="AV464" s="143"/>
      <c r="AW464" s="143"/>
      <c r="AX464" s="143"/>
      <c r="AY464" s="143"/>
      <c r="AZ464" s="143"/>
      <c r="BA464" s="143"/>
      <c r="BB464" s="143"/>
      <c r="BC464" s="143"/>
      <c r="BD464" s="143"/>
      <c r="BE464" s="143"/>
      <c r="BF464" s="143"/>
      <c r="BG464" s="143"/>
      <c r="BH464" s="143"/>
      <c r="BI464" s="143"/>
      <c r="BJ464" s="143"/>
      <c r="BK464" s="143"/>
      <c r="BL464" s="143"/>
      <c r="BM464" s="143"/>
      <c r="BN464" s="143"/>
      <c r="BO464" s="30"/>
      <c r="BP464" s="30"/>
      <c r="BQ464" s="30"/>
      <c r="BR464" s="30"/>
      <c r="BS464" s="30"/>
    </row>
    <row r="465" spans="1:71" ht="13.5" customHeight="1" x14ac:dyDescent="0.25">
      <c r="A465" s="30"/>
      <c r="B465" s="160"/>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c r="AA465" s="39"/>
      <c r="AB465" s="48"/>
      <c r="AC465" s="143"/>
      <c r="AD465" s="143"/>
      <c r="AE465" s="143"/>
      <c r="AF465" s="143"/>
      <c r="AG465" s="30"/>
      <c r="AH465" s="30"/>
      <c r="AI465" s="30"/>
      <c r="AJ465" s="30"/>
      <c r="AK465" s="199"/>
      <c r="AL465" s="202">
        <v>8</v>
      </c>
      <c r="AM465" s="200"/>
      <c r="AN465" s="603"/>
      <c r="AO465" s="524"/>
      <c r="AP465" s="603"/>
      <c r="AQ465" s="524"/>
      <c r="AR465" s="604">
        <v>6.13</v>
      </c>
      <c r="AS465" s="524"/>
      <c r="AT465" s="605">
        <v>4.5220000000000002</v>
      </c>
      <c r="AU465" s="524"/>
      <c r="AV465" s="143"/>
      <c r="AW465" s="143"/>
      <c r="AX465" s="143"/>
      <c r="AY465" s="143"/>
      <c r="AZ465" s="143"/>
      <c r="BA465" s="143"/>
      <c r="BB465" s="143"/>
      <c r="BC465" s="143"/>
      <c r="BD465" s="143"/>
      <c r="BE465" s="143"/>
      <c r="BF465" s="143"/>
      <c r="BG465" s="143"/>
      <c r="BH465" s="143"/>
      <c r="BI465" s="143"/>
      <c r="BJ465" s="143"/>
      <c r="BK465" s="143"/>
      <c r="BL465" s="143"/>
      <c r="BM465" s="143"/>
      <c r="BN465" s="143"/>
      <c r="BO465" s="30"/>
      <c r="BP465" s="30"/>
      <c r="BQ465" s="30"/>
      <c r="BR465" s="30"/>
      <c r="BS465" s="30"/>
    </row>
    <row r="466" spans="1:71" ht="13.5" customHeight="1" x14ac:dyDescent="0.25">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c r="AA466" s="30"/>
      <c r="AB466" s="30"/>
      <c r="AC466" s="30"/>
      <c r="AD466" s="30"/>
      <c r="AE466" s="30"/>
      <c r="AF466" s="30"/>
      <c r="AG466" s="30"/>
      <c r="AH466" s="30"/>
      <c r="AI466" s="30"/>
      <c r="AJ466" s="30"/>
      <c r="AK466" s="30"/>
      <c r="AL466" s="30"/>
      <c r="AM466" s="30"/>
      <c r="AN466" s="30"/>
      <c r="AO466" s="30"/>
      <c r="AP466" s="30"/>
      <c r="AQ466" s="30"/>
      <c r="AR466" s="30"/>
      <c r="AS466" s="30"/>
      <c r="AT466" s="30"/>
      <c r="AU466" s="30"/>
      <c r="AV466" s="30"/>
      <c r="AW466" s="30"/>
      <c r="AX466" s="30"/>
      <c r="AY466" s="30"/>
      <c r="AZ466" s="30"/>
      <c r="BA466" s="30"/>
      <c r="BB466" s="30"/>
      <c r="BC466" s="30"/>
      <c r="BD466" s="30"/>
      <c r="BE466" s="30"/>
      <c r="BF466" s="30"/>
      <c r="BG466" s="30"/>
      <c r="BH466" s="30"/>
      <c r="BI466" s="30"/>
      <c r="BJ466" s="30"/>
      <c r="BK466" s="30"/>
      <c r="BL466" s="30"/>
      <c r="BM466" s="30"/>
      <c r="BN466" s="30"/>
      <c r="BO466" s="30"/>
      <c r="BP466" s="30"/>
      <c r="BQ466" s="30"/>
      <c r="BR466" s="30"/>
      <c r="BS466" s="30"/>
    </row>
    <row r="467" spans="1:71" ht="13.5" customHeight="1" x14ac:dyDescent="0.25">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c r="AA467" s="30"/>
      <c r="AB467" s="30"/>
      <c r="AC467" s="30"/>
      <c r="AD467" s="30"/>
      <c r="AE467" s="30"/>
      <c r="AF467" s="30"/>
      <c r="AG467" s="30"/>
      <c r="AH467" s="30"/>
      <c r="AI467" s="30"/>
      <c r="AJ467" s="30"/>
      <c r="AK467" s="30"/>
      <c r="AL467" s="30"/>
      <c r="AM467" s="30"/>
      <c r="AN467" s="30"/>
      <c r="AO467" s="30"/>
      <c r="AP467" s="30"/>
      <c r="AQ467" s="30"/>
      <c r="AR467" s="30"/>
      <c r="AS467" s="30"/>
      <c r="AT467" s="30"/>
      <c r="AU467" s="30"/>
      <c r="AV467" s="30"/>
      <c r="AW467" s="30"/>
      <c r="AX467" s="30"/>
      <c r="AY467" s="30"/>
      <c r="AZ467" s="30"/>
      <c r="BA467" s="30"/>
      <c r="BB467" s="30"/>
      <c r="BC467" s="30"/>
      <c r="BD467" s="30"/>
      <c r="BE467" s="30"/>
      <c r="BF467" s="30"/>
      <c r="BG467" s="30"/>
      <c r="BH467" s="30"/>
      <c r="BI467" s="30"/>
      <c r="BJ467" s="30"/>
      <c r="BK467" s="30"/>
      <c r="BL467" s="30"/>
      <c r="BM467" s="30"/>
      <c r="BN467" s="30"/>
      <c r="BO467" s="30"/>
      <c r="BP467" s="30"/>
      <c r="BQ467" s="30"/>
      <c r="BR467" s="30"/>
      <c r="BS467" s="30"/>
    </row>
    <row r="468" spans="1:71" ht="13.5" customHeight="1" x14ac:dyDescent="0.25">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c r="AA468" s="30"/>
      <c r="AB468" s="30"/>
      <c r="AC468" s="30"/>
      <c r="AD468" s="30"/>
      <c r="AE468" s="30"/>
      <c r="AF468" s="30"/>
      <c r="AG468" s="30"/>
      <c r="AH468" s="30"/>
      <c r="AI468" s="30"/>
      <c r="AJ468" s="30"/>
      <c r="AK468" s="30"/>
      <c r="AL468" s="30"/>
      <c r="AM468" s="30"/>
      <c r="AN468" s="30"/>
      <c r="AO468" s="30"/>
      <c r="AP468" s="30"/>
      <c r="AQ468" s="30"/>
      <c r="AR468" s="30"/>
      <c r="AS468" s="30"/>
      <c r="AT468" s="30"/>
      <c r="AU468" s="30"/>
      <c r="AV468" s="30"/>
      <c r="AW468" s="30"/>
      <c r="AX468" s="30"/>
      <c r="AY468" s="30"/>
      <c r="AZ468" s="30"/>
      <c r="BA468" s="30"/>
      <c r="BB468" s="30"/>
      <c r="BC468" s="30"/>
      <c r="BD468" s="30"/>
      <c r="BE468" s="30"/>
      <c r="BF468" s="30"/>
      <c r="BG468" s="30"/>
      <c r="BH468" s="30"/>
      <c r="BI468" s="30"/>
      <c r="BJ468" s="30"/>
      <c r="BK468" s="30"/>
      <c r="BL468" s="30"/>
      <c r="BM468" s="30"/>
      <c r="BN468" s="30"/>
      <c r="BO468" s="30"/>
      <c r="BP468" s="30"/>
      <c r="BQ468" s="30"/>
      <c r="BR468" s="30"/>
      <c r="BS468" s="30"/>
    </row>
    <row r="469" spans="1:71" ht="13.5" customHeight="1" x14ac:dyDescent="0.25">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c r="AA469" s="30"/>
      <c r="AB469" s="30"/>
      <c r="AC469" s="30"/>
      <c r="AD469" s="30"/>
      <c r="AE469" s="30"/>
      <c r="AF469" s="30"/>
      <c r="AG469" s="30"/>
      <c r="AH469" s="30"/>
      <c r="AI469" s="30"/>
      <c r="AJ469" s="30"/>
      <c r="AK469" s="30"/>
      <c r="AL469" s="30"/>
      <c r="AM469" s="30"/>
      <c r="AN469" s="30"/>
      <c r="AO469" s="30"/>
      <c r="AP469" s="30"/>
      <c r="AQ469" s="30"/>
      <c r="AR469" s="30"/>
      <c r="AS469" s="30"/>
      <c r="AT469" s="30"/>
      <c r="AU469" s="30"/>
      <c r="AV469" s="30"/>
      <c r="AW469" s="30"/>
      <c r="AX469" s="30"/>
      <c r="AY469" s="30"/>
      <c r="AZ469" s="30"/>
      <c r="BA469" s="30"/>
      <c r="BB469" s="30"/>
      <c r="BC469" s="30"/>
      <c r="BD469" s="30"/>
      <c r="BE469" s="30"/>
      <c r="BF469" s="30"/>
      <c r="BG469" s="30"/>
      <c r="BH469" s="30"/>
      <c r="BI469" s="30"/>
      <c r="BJ469" s="30"/>
      <c r="BK469" s="30"/>
      <c r="BL469" s="30"/>
      <c r="BM469" s="30"/>
      <c r="BN469" s="30"/>
      <c r="BO469" s="30"/>
      <c r="BP469" s="30"/>
      <c r="BQ469" s="30"/>
      <c r="BR469" s="30"/>
      <c r="BS469" s="30"/>
    </row>
    <row r="470" spans="1:71" ht="13.5" customHeight="1" x14ac:dyDescent="0.25">
      <c r="A470" s="30"/>
      <c r="B470" s="49" t="s">
        <v>407</v>
      </c>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c r="AA470" s="44"/>
      <c r="AB470" s="44"/>
      <c r="AC470" s="44"/>
      <c r="AD470" s="44"/>
      <c r="AE470" s="44"/>
      <c r="AF470" s="44"/>
      <c r="AG470" s="44"/>
      <c r="AH470" s="44"/>
      <c r="AI470" s="30"/>
      <c r="AJ470" s="30"/>
      <c r="AK470" s="49" t="s">
        <v>408</v>
      </c>
      <c r="AL470" s="44"/>
      <c r="AM470" s="44"/>
      <c r="AN470" s="44"/>
      <c r="AO470" s="44"/>
      <c r="AP470" s="44"/>
      <c r="AQ470" s="44"/>
      <c r="AR470" s="44"/>
      <c r="AS470" s="44"/>
      <c r="AT470" s="44"/>
      <c r="AU470" s="44"/>
      <c r="AV470" s="44"/>
      <c r="AW470" s="44"/>
      <c r="AX470" s="44"/>
      <c r="AY470" s="44"/>
      <c r="AZ470" s="44"/>
      <c r="BA470" s="44"/>
      <c r="BB470" s="44"/>
      <c r="BC470" s="44"/>
      <c r="BD470" s="44"/>
      <c r="BE470" s="44"/>
      <c r="BF470" s="44"/>
      <c r="BG470" s="44"/>
      <c r="BH470" s="44"/>
      <c r="BI470" s="44"/>
      <c r="BJ470" s="44"/>
      <c r="BK470" s="44"/>
      <c r="BL470" s="44"/>
      <c r="BM470" s="44"/>
      <c r="BN470" s="44"/>
      <c r="BO470" s="44"/>
      <c r="BP470" s="44"/>
      <c r="BQ470" s="44"/>
      <c r="BR470" s="44"/>
      <c r="BS470" s="30"/>
    </row>
    <row r="471" spans="1:71" ht="13.5" customHeight="1" x14ac:dyDescent="0.25">
      <c r="A471" s="30"/>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AH471" s="30"/>
      <c r="AI471" s="30"/>
      <c r="AJ471" s="30"/>
      <c r="AK471" s="45"/>
      <c r="AL471" s="45"/>
      <c r="AM471" s="45"/>
      <c r="AN471" s="45"/>
      <c r="AO471" s="45"/>
      <c r="AP471" s="45"/>
      <c r="AQ471" s="45"/>
      <c r="AR471" s="45"/>
      <c r="AS471" s="45"/>
      <c r="AT471" s="45"/>
      <c r="AU471" s="45"/>
      <c r="AV471" s="45"/>
      <c r="AW471" s="45"/>
      <c r="AX471" s="45"/>
      <c r="AY471" s="45"/>
      <c r="AZ471" s="45"/>
      <c r="BA471" s="45"/>
      <c r="BB471" s="45"/>
      <c r="BC471" s="45"/>
      <c r="BD471" s="45"/>
      <c r="BE471" s="45"/>
      <c r="BF471" s="45"/>
      <c r="BG471" s="45"/>
      <c r="BH471" s="45"/>
      <c r="BI471" s="45"/>
      <c r="BJ471" s="45"/>
      <c r="BK471" s="45"/>
      <c r="BL471" s="30"/>
      <c r="BM471" s="30"/>
      <c r="BN471" s="30"/>
      <c r="BO471" s="30"/>
      <c r="BP471" s="30"/>
      <c r="BQ471" s="30"/>
      <c r="BR471" s="30"/>
      <c r="BS471" s="30"/>
    </row>
    <row r="472" spans="1:71" ht="13.5" customHeight="1" x14ac:dyDescent="0.25">
      <c r="A472" s="30"/>
      <c r="B472" s="30"/>
      <c r="C472" s="30"/>
      <c r="D472" s="30"/>
      <c r="E472" s="30"/>
      <c r="F472" s="30"/>
      <c r="G472" s="30"/>
      <c r="H472" s="30"/>
      <c r="I472" s="30"/>
      <c r="J472" s="30"/>
      <c r="K472" s="30"/>
      <c r="L472" s="30"/>
      <c r="M472" s="30"/>
      <c r="N472" s="30"/>
      <c r="O472" s="30"/>
      <c r="P472" s="30"/>
      <c r="AH472" s="30"/>
      <c r="AI472" s="30"/>
      <c r="AJ472" s="30"/>
      <c r="AK472" s="61"/>
      <c r="AL472" s="62"/>
      <c r="AM472" s="62"/>
      <c r="AN472" s="61"/>
      <c r="AO472" s="62"/>
      <c r="AP472" s="62"/>
      <c r="AQ472" s="62"/>
      <c r="AR472" s="62"/>
      <c r="AS472" s="62"/>
      <c r="AT472" s="61"/>
      <c r="AU472" s="62"/>
      <c r="AV472" s="62"/>
      <c r="AW472" s="62"/>
      <c r="AX472" s="62"/>
      <c r="AY472" s="62"/>
      <c r="AZ472" s="61" t="s">
        <v>409</v>
      </c>
      <c r="BA472" s="62"/>
      <c r="BB472" s="63"/>
      <c r="BC472" s="64"/>
      <c r="BD472" s="62"/>
      <c r="BE472" s="62"/>
      <c r="BF472" s="61" t="s">
        <v>410</v>
      </c>
      <c r="BG472" s="62"/>
      <c r="BH472" s="62"/>
      <c r="BI472" s="119"/>
      <c r="BJ472" s="119"/>
      <c r="BK472" s="119"/>
      <c r="BL472" s="119"/>
      <c r="BM472" s="119"/>
      <c r="BN472" s="120"/>
      <c r="BO472" s="61" t="s">
        <v>411</v>
      </c>
      <c r="BP472" s="62"/>
      <c r="BQ472" s="65"/>
      <c r="BR472" s="30"/>
      <c r="BS472" s="30"/>
    </row>
    <row r="473" spans="1:71" ht="13.5" customHeight="1" x14ac:dyDescent="0.25">
      <c r="A473" s="30"/>
      <c r="B473" t="s">
        <v>412</v>
      </c>
      <c r="D473" s="30"/>
      <c r="E473" s="30"/>
      <c r="F473" s="30"/>
      <c r="G473" s="30"/>
      <c r="H473" s="30"/>
      <c r="I473" s="30"/>
      <c r="J473" s="30"/>
      <c r="K473" s="30"/>
      <c r="L473" s="30"/>
      <c r="M473" s="30"/>
      <c r="N473" s="30"/>
      <c r="O473" s="30"/>
      <c r="P473" s="30"/>
      <c r="AH473" s="30"/>
      <c r="AI473" s="30"/>
      <c r="AJ473" s="30"/>
      <c r="AK473" s="67"/>
      <c r="AL473" s="68"/>
      <c r="AM473" s="68"/>
      <c r="AN473" s="67"/>
      <c r="AO473" s="68"/>
      <c r="AP473" s="68"/>
      <c r="AQ473" s="68"/>
      <c r="AR473" s="68"/>
      <c r="AS473" s="68"/>
      <c r="AT473" s="67"/>
      <c r="AU473" s="68"/>
      <c r="AV473" s="68"/>
      <c r="AW473" s="68"/>
      <c r="AX473" s="68"/>
      <c r="AY473" s="68"/>
      <c r="AZ473" s="67" t="s">
        <v>413</v>
      </c>
      <c r="BA473" s="68"/>
      <c r="BB473" s="68"/>
      <c r="BC473" s="67" t="s">
        <v>414</v>
      </c>
      <c r="BD473" s="68"/>
      <c r="BE473" s="68"/>
      <c r="BF473" s="61" t="s">
        <v>415</v>
      </c>
      <c r="BG473" s="62"/>
      <c r="BH473" s="63"/>
      <c r="BI473" s="61" t="s">
        <v>176</v>
      </c>
      <c r="BJ473" s="62"/>
      <c r="BK473" s="63"/>
      <c r="BL473" s="61" t="s">
        <v>51</v>
      </c>
      <c r="BM473" s="62"/>
      <c r="BN473" s="63"/>
      <c r="BO473" s="67" t="s">
        <v>413</v>
      </c>
      <c r="BP473" s="68"/>
      <c r="BQ473" s="70"/>
      <c r="BR473" s="30"/>
      <c r="BS473" s="30"/>
    </row>
    <row r="474" spans="1:71" ht="13.5" customHeight="1" x14ac:dyDescent="0.25">
      <c r="A474" s="30"/>
      <c r="B474" t="s">
        <v>416</v>
      </c>
      <c r="AH474" s="30"/>
      <c r="AI474" s="30"/>
      <c r="AJ474" s="30"/>
      <c r="AK474" s="67"/>
      <c r="AL474" s="68"/>
      <c r="AM474" s="68"/>
      <c r="AN474" s="67"/>
      <c r="AO474" s="68"/>
      <c r="AP474" s="68"/>
      <c r="AQ474" s="68"/>
      <c r="AR474" s="68"/>
      <c r="AS474" s="68"/>
      <c r="AT474" s="67"/>
      <c r="AU474" s="68"/>
      <c r="AV474" s="68"/>
      <c r="AW474" s="68"/>
      <c r="AX474" s="68"/>
      <c r="AY474" s="68"/>
      <c r="AZ474" s="67" t="s">
        <v>417</v>
      </c>
      <c r="BA474" s="68"/>
      <c r="BB474" s="69"/>
      <c r="BC474" s="67" t="s">
        <v>418</v>
      </c>
      <c r="BD474" s="68"/>
      <c r="BE474" s="68"/>
      <c r="BF474" s="67" t="s">
        <v>419</v>
      </c>
      <c r="BG474" s="68"/>
      <c r="BH474" s="69"/>
      <c r="BI474" s="67" t="s">
        <v>419</v>
      </c>
      <c r="BJ474" s="68"/>
      <c r="BK474" s="69"/>
      <c r="BL474" s="67" t="s">
        <v>419</v>
      </c>
      <c r="BM474" s="68"/>
      <c r="BN474" s="69"/>
      <c r="BO474" s="67" t="s">
        <v>417</v>
      </c>
      <c r="BP474" s="68"/>
      <c r="BQ474" s="76"/>
      <c r="BR474" s="30"/>
      <c r="BS474" s="30"/>
    </row>
    <row r="475" spans="1:71" ht="13.5" customHeight="1" x14ac:dyDescent="0.25">
      <c r="A475" s="30"/>
      <c r="B475" t="s">
        <v>420</v>
      </c>
      <c r="AH475" s="30"/>
      <c r="AI475" s="30"/>
      <c r="AJ475" s="30"/>
      <c r="AK475" s="79" t="s">
        <v>211</v>
      </c>
      <c r="AL475" s="81"/>
      <c r="AM475" s="81"/>
      <c r="AN475" s="79" t="s">
        <v>421</v>
      </c>
      <c r="AO475" s="81"/>
      <c r="AP475" s="81"/>
      <c r="AQ475" s="81"/>
      <c r="AR475" s="81"/>
      <c r="AS475" s="81"/>
      <c r="AT475" s="79" t="s">
        <v>315</v>
      </c>
      <c r="AU475" s="81"/>
      <c r="AV475" s="81"/>
      <c r="AW475" s="81"/>
      <c r="AX475" s="81"/>
      <c r="AY475" s="81"/>
      <c r="AZ475" s="203"/>
      <c r="BA475" s="204"/>
      <c r="BB475" s="89">
        <v>1</v>
      </c>
      <c r="BC475" s="205"/>
      <c r="BD475" s="88"/>
      <c r="BE475" s="88">
        <v>2</v>
      </c>
      <c r="BF475" s="206"/>
      <c r="BG475" s="207"/>
      <c r="BH475" s="89">
        <v>3</v>
      </c>
      <c r="BI475" s="206"/>
      <c r="BJ475" s="207"/>
      <c r="BK475" s="89">
        <v>4</v>
      </c>
      <c r="BL475" s="206"/>
      <c r="BM475" s="207"/>
      <c r="BN475" s="89" t="s">
        <v>422</v>
      </c>
      <c r="BO475" s="206"/>
      <c r="BP475" s="207"/>
      <c r="BQ475" s="89" t="s">
        <v>423</v>
      </c>
      <c r="BR475" s="30"/>
      <c r="BS475" s="30"/>
    </row>
    <row r="476" spans="1:71" ht="13.5" customHeight="1" x14ac:dyDescent="0.25">
      <c r="A476" s="30"/>
      <c r="B476" s="30" t="s">
        <v>424</v>
      </c>
      <c r="AH476" s="30"/>
      <c r="AI476" s="30"/>
      <c r="AJ476" s="30"/>
      <c r="AK476" s="574"/>
      <c r="AL476" s="503"/>
      <c r="AM476" s="524"/>
      <c r="AN476" s="602"/>
      <c r="AO476" s="503"/>
      <c r="AP476" s="503"/>
      <c r="AQ476" s="503"/>
      <c r="AR476" s="503"/>
      <c r="AS476" s="503"/>
      <c r="AT476" s="602"/>
      <c r="AU476" s="503"/>
      <c r="AV476" s="503"/>
      <c r="AW476" s="503"/>
      <c r="AX476" s="503"/>
      <c r="AY476" s="503"/>
      <c r="AZ476" s="602"/>
      <c r="BA476" s="503"/>
      <c r="BB476" s="524"/>
      <c r="BC476" s="606"/>
      <c r="BD476" s="503"/>
      <c r="BE476" s="503"/>
      <c r="BF476" s="602"/>
      <c r="BG476" s="503"/>
      <c r="BH476" s="524"/>
      <c r="BI476" s="602"/>
      <c r="BJ476" s="503"/>
      <c r="BK476" s="524"/>
      <c r="BL476" s="602" t="str">
        <f t="shared" ref="BL476:BL505" si="11">IF(SUM(BF476,BI476)=0,"",SUM(BF476,BI476))</f>
        <v/>
      </c>
      <c r="BM476" s="503"/>
      <c r="BN476" s="524"/>
      <c r="BO476" s="602" t="str">
        <f t="shared" ref="BO476:BO505" si="12">IF(SUM(AZ476,BC476-BI476)=0,"",SUM(AZ476,BC476-BI476))</f>
        <v/>
      </c>
      <c r="BP476" s="503"/>
      <c r="BQ476" s="524"/>
      <c r="BR476" s="30"/>
      <c r="BS476" s="30"/>
    </row>
    <row r="477" spans="1:71" ht="13.5" customHeight="1" x14ac:dyDescent="0.25">
      <c r="A477" s="30"/>
      <c r="B477" t="s">
        <v>425</v>
      </c>
      <c r="AH477" s="30"/>
      <c r="AI477" s="30"/>
      <c r="AJ477" s="30"/>
      <c r="AK477" s="570"/>
      <c r="AL477" s="503"/>
      <c r="AM477" s="524"/>
      <c r="AN477" s="547"/>
      <c r="AO477" s="503"/>
      <c r="AP477" s="503"/>
      <c r="AQ477" s="503"/>
      <c r="AR477" s="503"/>
      <c r="AS477" s="503"/>
      <c r="AT477" s="547"/>
      <c r="AU477" s="503"/>
      <c r="AV477" s="503"/>
      <c r="AW477" s="503"/>
      <c r="AX477" s="503"/>
      <c r="AY477" s="503"/>
      <c r="AZ477" s="547"/>
      <c r="BA477" s="503"/>
      <c r="BB477" s="524"/>
      <c r="BC477" s="607"/>
      <c r="BD477" s="503"/>
      <c r="BE477" s="503"/>
      <c r="BF477" s="547"/>
      <c r="BG477" s="503"/>
      <c r="BH477" s="524"/>
      <c r="BI477" s="547"/>
      <c r="BJ477" s="503"/>
      <c r="BK477" s="524"/>
      <c r="BL477" s="547" t="str">
        <f t="shared" si="11"/>
        <v/>
      </c>
      <c r="BM477" s="503"/>
      <c r="BN477" s="524"/>
      <c r="BO477" s="547" t="str">
        <f t="shared" si="12"/>
        <v/>
      </c>
      <c r="BP477" s="503"/>
      <c r="BQ477" s="524"/>
      <c r="BR477" s="30"/>
      <c r="BS477" s="30"/>
    </row>
    <row r="478" spans="1:71" ht="13.5" customHeight="1" x14ac:dyDescent="0.25">
      <c r="A478" s="30"/>
      <c r="B478" s="30"/>
      <c r="C478" s="30"/>
      <c r="AH478" s="30"/>
      <c r="AI478" s="30"/>
      <c r="AJ478" s="30"/>
      <c r="AK478" s="574"/>
      <c r="AL478" s="503"/>
      <c r="AM478" s="524"/>
      <c r="AN478" s="602"/>
      <c r="AO478" s="503"/>
      <c r="AP478" s="503"/>
      <c r="AQ478" s="503"/>
      <c r="AR478" s="503"/>
      <c r="AS478" s="503"/>
      <c r="AT478" s="602"/>
      <c r="AU478" s="503"/>
      <c r="AV478" s="503"/>
      <c r="AW478" s="503"/>
      <c r="AX478" s="503"/>
      <c r="AY478" s="503"/>
      <c r="AZ478" s="602"/>
      <c r="BA478" s="503"/>
      <c r="BB478" s="524"/>
      <c r="BC478" s="606"/>
      <c r="BD478" s="503"/>
      <c r="BE478" s="503"/>
      <c r="BF478" s="602"/>
      <c r="BG478" s="503"/>
      <c r="BH478" s="524"/>
      <c r="BI478" s="602"/>
      <c r="BJ478" s="503"/>
      <c r="BK478" s="524"/>
      <c r="BL478" s="602" t="str">
        <f t="shared" si="11"/>
        <v/>
      </c>
      <c r="BM478" s="503"/>
      <c r="BN478" s="524"/>
      <c r="BO478" s="602" t="str">
        <f t="shared" si="12"/>
        <v/>
      </c>
      <c r="BP478" s="503"/>
      <c r="BQ478" s="524"/>
      <c r="BR478" s="30"/>
      <c r="BS478" s="30"/>
    </row>
    <row r="479" spans="1:71" ht="13.5" customHeight="1" x14ac:dyDescent="0.25">
      <c r="A479" s="30"/>
      <c r="B479" t="s">
        <v>426</v>
      </c>
      <c r="AH479" s="30"/>
      <c r="AI479" s="30"/>
      <c r="AJ479" s="30"/>
      <c r="AK479" s="570"/>
      <c r="AL479" s="503"/>
      <c r="AM479" s="524"/>
      <c r="AN479" s="547"/>
      <c r="AO479" s="503"/>
      <c r="AP479" s="503"/>
      <c r="AQ479" s="503"/>
      <c r="AR479" s="503"/>
      <c r="AS479" s="503"/>
      <c r="AT479" s="547"/>
      <c r="AU479" s="503"/>
      <c r="AV479" s="503"/>
      <c r="AW479" s="503"/>
      <c r="AX479" s="503"/>
      <c r="AY479" s="503"/>
      <c r="AZ479" s="547"/>
      <c r="BA479" s="503"/>
      <c r="BB479" s="524"/>
      <c r="BC479" s="607"/>
      <c r="BD479" s="503"/>
      <c r="BE479" s="503"/>
      <c r="BF479" s="547"/>
      <c r="BG479" s="503"/>
      <c r="BH479" s="524"/>
      <c r="BI479" s="547"/>
      <c r="BJ479" s="503"/>
      <c r="BK479" s="524"/>
      <c r="BL479" s="547" t="str">
        <f t="shared" si="11"/>
        <v/>
      </c>
      <c r="BM479" s="503"/>
      <c r="BN479" s="524"/>
      <c r="BO479" s="547" t="str">
        <f t="shared" si="12"/>
        <v/>
      </c>
      <c r="BP479" s="503"/>
      <c r="BQ479" s="524"/>
      <c r="BR479" s="30"/>
      <c r="BS479" s="30"/>
    </row>
    <row r="480" spans="1:71" ht="13.5" customHeight="1" x14ac:dyDescent="0.25">
      <c r="A480" s="30"/>
      <c r="B480" t="s">
        <v>427</v>
      </c>
      <c r="AH480" s="30"/>
      <c r="AI480" s="30"/>
      <c r="AJ480" s="30"/>
      <c r="AK480" s="574"/>
      <c r="AL480" s="503"/>
      <c r="AM480" s="524"/>
      <c r="AN480" s="602"/>
      <c r="AO480" s="503"/>
      <c r="AP480" s="503"/>
      <c r="AQ480" s="503"/>
      <c r="AR480" s="503"/>
      <c r="AS480" s="503"/>
      <c r="AT480" s="602"/>
      <c r="AU480" s="503"/>
      <c r="AV480" s="503"/>
      <c r="AW480" s="503"/>
      <c r="AX480" s="503"/>
      <c r="AY480" s="503"/>
      <c r="AZ480" s="602"/>
      <c r="BA480" s="503"/>
      <c r="BB480" s="524"/>
      <c r="BC480" s="606"/>
      <c r="BD480" s="503"/>
      <c r="BE480" s="503"/>
      <c r="BF480" s="602"/>
      <c r="BG480" s="503"/>
      <c r="BH480" s="524"/>
      <c r="BI480" s="602"/>
      <c r="BJ480" s="503"/>
      <c r="BK480" s="524"/>
      <c r="BL480" s="602" t="str">
        <f t="shared" si="11"/>
        <v/>
      </c>
      <c r="BM480" s="503"/>
      <c r="BN480" s="524"/>
      <c r="BO480" s="602" t="str">
        <f t="shared" si="12"/>
        <v/>
      </c>
      <c r="BP480" s="503"/>
      <c r="BQ480" s="524"/>
      <c r="BR480" s="30"/>
      <c r="BS480" s="30"/>
    </row>
    <row r="481" spans="1:71" ht="13.5" customHeight="1" x14ac:dyDescent="0.25">
      <c r="A481" s="30"/>
      <c r="B481" s="30" t="s">
        <v>428</v>
      </c>
      <c r="AH481" s="30"/>
      <c r="AI481" s="30"/>
      <c r="AJ481" s="30"/>
      <c r="AK481" s="570"/>
      <c r="AL481" s="503"/>
      <c r="AM481" s="524"/>
      <c r="AN481" s="547"/>
      <c r="AO481" s="503"/>
      <c r="AP481" s="503"/>
      <c r="AQ481" s="503"/>
      <c r="AR481" s="503"/>
      <c r="AS481" s="503"/>
      <c r="AT481" s="547"/>
      <c r="AU481" s="503"/>
      <c r="AV481" s="503"/>
      <c r="AW481" s="503"/>
      <c r="AX481" s="503"/>
      <c r="AY481" s="503"/>
      <c r="AZ481" s="547"/>
      <c r="BA481" s="503"/>
      <c r="BB481" s="524"/>
      <c r="BC481" s="607"/>
      <c r="BD481" s="503"/>
      <c r="BE481" s="503"/>
      <c r="BF481" s="547"/>
      <c r="BG481" s="503"/>
      <c r="BH481" s="524"/>
      <c r="BI481" s="547"/>
      <c r="BJ481" s="503"/>
      <c r="BK481" s="524"/>
      <c r="BL481" s="547" t="str">
        <f t="shared" si="11"/>
        <v/>
      </c>
      <c r="BM481" s="503"/>
      <c r="BN481" s="524"/>
      <c r="BO481" s="547" t="str">
        <f t="shared" si="12"/>
        <v/>
      </c>
      <c r="BP481" s="503"/>
      <c r="BQ481" s="524"/>
      <c r="BR481" s="30"/>
      <c r="BS481" s="30"/>
    </row>
    <row r="482" spans="1:71" ht="13.5" customHeight="1" x14ac:dyDescent="0.25">
      <c r="A482" s="30"/>
      <c r="B482" t="s">
        <v>429</v>
      </c>
      <c r="C482" s="30"/>
      <c r="D482" s="30"/>
      <c r="AH482" s="30"/>
      <c r="AI482" s="30"/>
      <c r="AJ482" s="30"/>
      <c r="AK482" s="574"/>
      <c r="AL482" s="503"/>
      <c r="AM482" s="524"/>
      <c r="AN482" s="602"/>
      <c r="AO482" s="503"/>
      <c r="AP482" s="503"/>
      <c r="AQ482" s="503"/>
      <c r="AR482" s="503"/>
      <c r="AS482" s="503"/>
      <c r="AT482" s="602"/>
      <c r="AU482" s="503"/>
      <c r="AV482" s="503"/>
      <c r="AW482" s="503"/>
      <c r="AX482" s="503"/>
      <c r="AY482" s="503"/>
      <c r="AZ482" s="602"/>
      <c r="BA482" s="503"/>
      <c r="BB482" s="524"/>
      <c r="BC482" s="606"/>
      <c r="BD482" s="503"/>
      <c r="BE482" s="503"/>
      <c r="BF482" s="602"/>
      <c r="BG482" s="503"/>
      <c r="BH482" s="524"/>
      <c r="BI482" s="602"/>
      <c r="BJ482" s="503"/>
      <c r="BK482" s="524"/>
      <c r="BL482" s="602" t="str">
        <f t="shared" si="11"/>
        <v/>
      </c>
      <c r="BM482" s="503"/>
      <c r="BN482" s="524"/>
      <c r="BO482" s="602" t="str">
        <f t="shared" si="12"/>
        <v/>
      </c>
      <c r="BP482" s="503"/>
      <c r="BQ482" s="524"/>
      <c r="BR482" s="30"/>
      <c r="BS482" s="30"/>
    </row>
    <row r="483" spans="1:71" ht="13.5" customHeight="1" x14ac:dyDescent="0.25">
      <c r="A483" s="30"/>
      <c r="B483" s="30" t="s">
        <v>430</v>
      </c>
      <c r="C483" s="30"/>
      <c r="D483" s="30"/>
      <c r="E483" s="30"/>
      <c r="AH483" s="30"/>
      <c r="AI483" s="30"/>
      <c r="AJ483" s="30"/>
      <c r="AK483" s="570"/>
      <c r="AL483" s="503"/>
      <c r="AM483" s="524"/>
      <c r="AN483" s="547"/>
      <c r="AO483" s="503"/>
      <c r="AP483" s="503"/>
      <c r="AQ483" s="503"/>
      <c r="AR483" s="503"/>
      <c r="AS483" s="503"/>
      <c r="AT483" s="547"/>
      <c r="AU483" s="503"/>
      <c r="AV483" s="503"/>
      <c r="AW483" s="503"/>
      <c r="AX483" s="503"/>
      <c r="AY483" s="503"/>
      <c r="AZ483" s="547"/>
      <c r="BA483" s="503"/>
      <c r="BB483" s="524"/>
      <c r="BC483" s="607"/>
      <c r="BD483" s="503"/>
      <c r="BE483" s="503"/>
      <c r="BF483" s="547"/>
      <c r="BG483" s="503"/>
      <c r="BH483" s="524"/>
      <c r="BI483" s="547"/>
      <c r="BJ483" s="503"/>
      <c r="BK483" s="524"/>
      <c r="BL483" s="547" t="str">
        <f t="shared" si="11"/>
        <v/>
      </c>
      <c r="BM483" s="503"/>
      <c r="BN483" s="524"/>
      <c r="BO483" s="547" t="str">
        <f t="shared" si="12"/>
        <v/>
      </c>
      <c r="BP483" s="503"/>
      <c r="BQ483" s="524"/>
      <c r="BR483" s="30"/>
      <c r="BS483" s="30"/>
    </row>
    <row r="484" spans="1:71" ht="13.5" customHeight="1" x14ac:dyDescent="0.25">
      <c r="A484" s="30"/>
      <c r="B484" s="30" t="s">
        <v>431</v>
      </c>
      <c r="C484" s="30"/>
      <c r="D484" s="30"/>
      <c r="E484" s="30"/>
      <c r="AH484" s="30"/>
      <c r="AI484" s="30"/>
      <c r="AJ484" s="30"/>
      <c r="AK484" s="574"/>
      <c r="AL484" s="503"/>
      <c r="AM484" s="524"/>
      <c r="AN484" s="602"/>
      <c r="AO484" s="503"/>
      <c r="AP484" s="503"/>
      <c r="AQ484" s="503"/>
      <c r="AR484" s="503"/>
      <c r="AS484" s="503"/>
      <c r="AT484" s="602"/>
      <c r="AU484" s="503"/>
      <c r="AV484" s="503"/>
      <c r="AW484" s="503"/>
      <c r="AX484" s="503"/>
      <c r="AY484" s="503"/>
      <c r="AZ484" s="602"/>
      <c r="BA484" s="503"/>
      <c r="BB484" s="524"/>
      <c r="BC484" s="606"/>
      <c r="BD484" s="503"/>
      <c r="BE484" s="503"/>
      <c r="BF484" s="602"/>
      <c r="BG484" s="503"/>
      <c r="BH484" s="524"/>
      <c r="BI484" s="602"/>
      <c r="BJ484" s="503"/>
      <c r="BK484" s="524"/>
      <c r="BL484" s="602" t="str">
        <f t="shared" si="11"/>
        <v/>
      </c>
      <c r="BM484" s="503"/>
      <c r="BN484" s="524"/>
      <c r="BO484" s="602" t="str">
        <f t="shared" si="12"/>
        <v/>
      </c>
      <c r="BP484" s="503"/>
      <c r="BQ484" s="524"/>
      <c r="BR484" s="30"/>
      <c r="BS484" s="30"/>
    </row>
    <row r="485" spans="1:71" ht="13.5" customHeight="1" x14ac:dyDescent="0.25">
      <c r="A485" s="30"/>
      <c r="B485" s="30"/>
      <c r="C485" s="30"/>
      <c r="D485" s="30"/>
      <c r="E485" s="30"/>
      <c r="Q485" s="20"/>
      <c r="R485" s="20"/>
      <c r="S485" s="20"/>
      <c r="T485" s="20"/>
      <c r="U485" s="20"/>
      <c r="V485" s="20"/>
      <c r="W485" s="20"/>
      <c r="X485" s="20"/>
      <c r="Y485" s="20"/>
      <c r="Z485" s="20"/>
      <c r="AA485" s="20"/>
      <c r="AB485" s="20"/>
      <c r="AC485" s="20"/>
      <c r="AD485" s="20"/>
      <c r="AE485" s="20"/>
      <c r="AF485" s="20"/>
      <c r="AG485" s="20"/>
      <c r="AH485" s="30"/>
      <c r="AI485" s="30"/>
      <c r="AJ485" s="30"/>
      <c r="AK485" s="570"/>
      <c r="AL485" s="503"/>
      <c r="AM485" s="524"/>
      <c r="AN485" s="547"/>
      <c r="AO485" s="503"/>
      <c r="AP485" s="503"/>
      <c r="AQ485" s="503"/>
      <c r="AR485" s="503"/>
      <c r="AS485" s="503"/>
      <c r="AT485" s="547"/>
      <c r="AU485" s="503"/>
      <c r="AV485" s="503"/>
      <c r="AW485" s="503"/>
      <c r="AX485" s="503"/>
      <c r="AY485" s="503"/>
      <c r="AZ485" s="547"/>
      <c r="BA485" s="503"/>
      <c r="BB485" s="524"/>
      <c r="BC485" s="607"/>
      <c r="BD485" s="503"/>
      <c r="BE485" s="503"/>
      <c r="BF485" s="547"/>
      <c r="BG485" s="503"/>
      <c r="BH485" s="524"/>
      <c r="BI485" s="547"/>
      <c r="BJ485" s="503"/>
      <c r="BK485" s="524"/>
      <c r="BL485" s="547" t="str">
        <f t="shared" si="11"/>
        <v/>
      </c>
      <c r="BM485" s="503"/>
      <c r="BN485" s="524"/>
      <c r="BO485" s="547" t="str">
        <f t="shared" si="12"/>
        <v/>
      </c>
      <c r="BP485" s="503"/>
      <c r="BQ485" s="524"/>
      <c r="BR485" s="30"/>
      <c r="BS485" s="30"/>
    </row>
    <row r="486" spans="1:71" ht="13.5" customHeight="1" x14ac:dyDescent="0.25">
      <c r="A486" s="30"/>
      <c r="B486" s="30"/>
      <c r="C486" s="30"/>
      <c r="D486" s="30"/>
      <c r="E486" s="30"/>
      <c r="Q486" s="20"/>
      <c r="R486" s="20"/>
      <c r="S486" s="20"/>
      <c r="T486" s="20"/>
      <c r="U486" s="20"/>
      <c r="V486" s="20"/>
      <c r="W486" s="20"/>
      <c r="X486" s="20"/>
      <c r="Y486" s="20"/>
      <c r="Z486" s="20"/>
      <c r="AA486" s="20"/>
      <c r="AB486" s="20"/>
      <c r="AC486" s="20"/>
      <c r="AD486" s="20"/>
      <c r="AE486" s="20"/>
      <c r="AF486" s="20"/>
      <c r="AG486" s="20"/>
      <c r="AH486" s="30"/>
      <c r="AI486" s="30"/>
      <c r="AJ486" s="30"/>
      <c r="AK486" s="574"/>
      <c r="AL486" s="503"/>
      <c r="AM486" s="524"/>
      <c r="AN486" s="602"/>
      <c r="AO486" s="503"/>
      <c r="AP486" s="503"/>
      <c r="AQ486" s="503"/>
      <c r="AR486" s="503"/>
      <c r="AS486" s="503"/>
      <c r="AT486" s="602"/>
      <c r="AU486" s="503"/>
      <c r="AV486" s="503"/>
      <c r="AW486" s="503"/>
      <c r="AX486" s="503"/>
      <c r="AY486" s="503"/>
      <c r="AZ486" s="602"/>
      <c r="BA486" s="503"/>
      <c r="BB486" s="524"/>
      <c r="BC486" s="606"/>
      <c r="BD486" s="503"/>
      <c r="BE486" s="503"/>
      <c r="BF486" s="602"/>
      <c r="BG486" s="503"/>
      <c r="BH486" s="524"/>
      <c r="BI486" s="602"/>
      <c r="BJ486" s="503"/>
      <c r="BK486" s="524"/>
      <c r="BL486" s="602" t="str">
        <f t="shared" si="11"/>
        <v/>
      </c>
      <c r="BM486" s="503"/>
      <c r="BN486" s="524"/>
      <c r="BO486" s="602" t="str">
        <f t="shared" si="12"/>
        <v/>
      </c>
      <c r="BP486" s="503"/>
      <c r="BQ486" s="524"/>
      <c r="BR486" s="30"/>
      <c r="BS486" s="30"/>
    </row>
    <row r="487" spans="1:71" ht="13.5" customHeight="1" x14ac:dyDescent="0.25">
      <c r="A487" s="30"/>
      <c r="B487" s="30" t="s">
        <v>432</v>
      </c>
      <c r="C487" s="30"/>
      <c r="D487" s="30"/>
      <c r="E487" s="30"/>
      <c r="F487" s="20"/>
      <c r="G487" s="20"/>
      <c r="H487" s="20"/>
      <c r="I487" s="20"/>
      <c r="J487" s="20"/>
      <c r="K487" s="20"/>
      <c r="L487" s="20"/>
      <c r="M487" s="20"/>
      <c r="N487" s="20"/>
      <c r="O487" s="20"/>
      <c r="P487" s="20"/>
      <c r="AH487" s="30"/>
      <c r="AI487" s="30"/>
      <c r="AJ487" s="30"/>
      <c r="AK487" s="570"/>
      <c r="AL487" s="503"/>
      <c r="AM487" s="524"/>
      <c r="AN487" s="547"/>
      <c r="AO487" s="503"/>
      <c r="AP487" s="503"/>
      <c r="AQ487" s="503"/>
      <c r="AR487" s="503"/>
      <c r="AS487" s="503"/>
      <c r="AT487" s="547"/>
      <c r="AU487" s="503"/>
      <c r="AV487" s="503"/>
      <c r="AW487" s="503"/>
      <c r="AX487" s="503"/>
      <c r="AY487" s="503"/>
      <c r="AZ487" s="547"/>
      <c r="BA487" s="503"/>
      <c r="BB487" s="524"/>
      <c r="BC487" s="607"/>
      <c r="BD487" s="503"/>
      <c r="BE487" s="503"/>
      <c r="BF487" s="547"/>
      <c r="BG487" s="503"/>
      <c r="BH487" s="524"/>
      <c r="BI487" s="547"/>
      <c r="BJ487" s="503"/>
      <c r="BK487" s="524"/>
      <c r="BL487" s="547" t="str">
        <f t="shared" si="11"/>
        <v/>
      </c>
      <c r="BM487" s="503"/>
      <c r="BN487" s="524"/>
      <c r="BO487" s="547" t="str">
        <f t="shared" si="12"/>
        <v/>
      </c>
      <c r="BP487" s="503"/>
      <c r="BQ487" s="524"/>
      <c r="BR487" s="30"/>
      <c r="BS487" s="30"/>
    </row>
    <row r="488" spans="1:71" ht="13.5" customHeight="1" x14ac:dyDescent="0.25">
      <c r="A488" s="30"/>
      <c r="B488" s="30"/>
      <c r="C488" s="30"/>
      <c r="D488" s="30"/>
      <c r="E488" s="30"/>
      <c r="F488" s="20"/>
      <c r="G488" s="20"/>
      <c r="H488" s="20"/>
      <c r="I488" s="20"/>
      <c r="J488" s="20"/>
      <c r="K488" s="20"/>
      <c r="L488" s="20"/>
      <c r="M488" s="20"/>
      <c r="N488" s="20"/>
      <c r="O488" s="20"/>
      <c r="P488" s="20"/>
      <c r="AH488" s="30"/>
      <c r="AI488" s="30"/>
      <c r="AJ488" s="30"/>
      <c r="AK488" s="574"/>
      <c r="AL488" s="503"/>
      <c r="AM488" s="524"/>
      <c r="AN488" s="602"/>
      <c r="AO488" s="503"/>
      <c r="AP488" s="503"/>
      <c r="AQ488" s="503"/>
      <c r="AR488" s="503"/>
      <c r="AS488" s="503"/>
      <c r="AT488" s="602"/>
      <c r="AU488" s="503"/>
      <c r="AV488" s="503"/>
      <c r="AW488" s="503"/>
      <c r="AX488" s="503"/>
      <c r="AY488" s="503"/>
      <c r="AZ488" s="602"/>
      <c r="BA488" s="503"/>
      <c r="BB488" s="524"/>
      <c r="BC488" s="606"/>
      <c r="BD488" s="503"/>
      <c r="BE488" s="503"/>
      <c r="BF488" s="602"/>
      <c r="BG488" s="503"/>
      <c r="BH488" s="524"/>
      <c r="BI488" s="602"/>
      <c r="BJ488" s="503"/>
      <c r="BK488" s="524"/>
      <c r="BL488" s="602" t="str">
        <f t="shared" si="11"/>
        <v/>
      </c>
      <c r="BM488" s="503"/>
      <c r="BN488" s="524"/>
      <c r="BO488" s="602" t="str">
        <f t="shared" si="12"/>
        <v/>
      </c>
      <c r="BP488" s="503"/>
      <c r="BQ488" s="524"/>
      <c r="BR488" s="30"/>
      <c r="BS488" s="30"/>
    </row>
    <row r="489" spans="1:71" ht="13.5" customHeight="1" x14ac:dyDescent="0.25">
      <c r="A489" s="30"/>
      <c r="B489" t="s">
        <v>433</v>
      </c>
      <c r="D489" s="30"/>
      <c r="E489" s="30"/>
      <c r="AH489" s="30"/>
      <c r="AI489" s="30"/>
      <c r="AJ489" s="30"/>
      <c r="AK489" s="570"/>
      <c r="AL489" s="503"/>
      <c r="AM489" s="524"/>
      <c r="AN489" s="547"/>
      <c r="AO489" s="503"/>
      <c r="AP489" s="503"/>
      <c r="AQ489" s="503"/>
      <c r="AR489" s="503"/>
      <c r="AS489" s="503"/>
      <c r="AT489" s="547"/>
      <c r="AU489" s="503"/>
      <c r="AV489" s="503"/>
      <c r="AW489" s="503"/>
      <c r="AX489" s="503"/>
      <c r="AY489" s="503"/>
      <c r="AZ489" s="547"/>
      <c r="BA489" s="503"/>
      <c r="BB489" s="524"/>
      <c r="BC489" s="607"/>
      <c r="BD489" s="503"/>
      <c r="BE489" s="503"/>
      <c r="BF489" s="547"/>
      <c r="BG489" s="503"/>
      <c r="BH489" s="524"/>
      <c r="BI489" s="547"/>
      <c r="BJ489" s="503"/>
      <c r="BK489" s="524"/>
      <c r="BL489" s="547" t="str">
        <f t="shared" si="11"/>
        <v/>
      </c>
      <c r="BM489" s="503"/>
      <c r="BN489" s="524"/>
      <c r="BO489" s="547" t="str">
        <f t="shared" si="12"/>
        <v/>
      </c>
      <c r="BP489" s="503"/>
      <c r="BQ489" s="524"/>
      <c r="BR489" s="30"/>
      <c r="BS489" s="30"/>
    </row>
    <row r="490" spans="1:71" ht="13.5" customHeight="1" x14ac:dyDescent="0.25">
      <c r="A490" s="30"/>
      <c r="D490" s="30"/>
      <c r="E490" s="30"/>
      <c r="AA490" s="30"/>
      <c r="AH490" s="30"/>
      <c r="AI490" s="30"/>
      <c r="AJ490" s="30"/>
      <c r="AK490" s="574"/>
      <c r="AL490" s="503"/>
      <c r="AM490" s="524"/>
      <c r="AN490" s="602"/>
      <c r="AO490" s="503"/>
      <c r="AP490" s="503"/>
      <c r="AQ490" s="503"/>
      <c r="AR490" s="503"/>
      <c r="AS490" s="503"/>
      <c r="AT490" s="602"/>
      <c r="AU490" s="503"/>
      <c r="AV490" s="503"/>
      <c r="AW490" s="503"/>
      <c r="AX490" s="503"/>
      <c r="AY490" s="503"/>
      <c r="AZ490" s="602"/>
      <c r="BA490" s="503"/>
      <c r="BB490" s="524"/>
      <c r="BC490" s="606"/>
      <c r="BD490" s="503"/>
      <c r="BE490" s="503"/>
      <c r="BF490" s="602"/>
      <c r="BG490" s="503"/>
      <c r="BH490" s="524"/>
      <c r="BI490" s="602"/>
      <c r="BJ490" s="503"/>
      <c r="BK490" s="524"/>
      <c r="BL490" s="602" t="str">
        <f t="shared" si="11"/>
        <v/>
      </c>
      <c r="BM490" s="503"/>
      <c r="BN490" s="524"/>
      <c r="BO490" s="602" t="str">
        <f t="shared" si="12"/>
        <v/>
      </c>
      <c r="BP490" s="503"/>
      <c r="BQ490" s="524"/>
      <c r="BR490" s="30"/>
      <c r="BS490" s="30"/>
    </row>
    <row r="491" spans="1:71" ht="13.5" customHeight="1" x14ac:dyDescent="0.25">
      <c r="A491" s="30"/>
      <c r="B491" t="s">
        <v>434</v>
      </c>
      <c r="D491" s="30"/>
      <c r="AH491" s="30"/>
      <c r="AI491" s="30"/>
      <c r="AJ491" s="30"/>
      <c r="AK491" s="570"/>
      <c r="AL491" s="503"/>
      <c r="AM491" s="524"/>
      <c r="AN491" s="547"/>
      <c r="AO491" s="503"/>
      <c r="AP491" s="503"/>
      <c r="AQ491" s="503"/>
      <c r="AR491" s="503"/>
      <c r="AS491" s="503"/>
      <c r="AT491" s="547"/>
      <c r="AU491" s="503"/>
      <c r="AV491" s="503"/>
      <c r="AW491" s="503"/>
      <c r="AX491" s="503"/>
      <c r="AY491" s="503"/>
      <c r="AZ491" s="547"/>
      <c r="BA491" s="503"/>
      <c r="BB491" s="524"/>
      <c r="BC491" s="607"/>
      <c r="BD491" s="503"/>
      <c r="BE491" s="503"/>
      <c r="BF491" s="547"/>
      <c r="BG491" s="503"/>
      <c r="BH491" s="524"/>
      <c r="BI491" s="547"/>
      <c r="BJ491" s="503"/>
      <c r="BK491" s="524"/>
      <c r="BL491" s="547" t="str">
        <f t="shared" si="11"/>
        <v/>
      </c>
      <c r="BM491" s="503"/>
      <c r="BN491" s="524"/>
      <c r="BO491" s="547" t="str">
        <f t="shared" si="12"/>
        <v/>
      </c>
      <c r="BP491" s="503"/>
      <c r="BQ491" s="524"/>
      <c r="BR491" s="30"/>
      <c r="BS491" s="30"/>
    </row>
    <row r="492" spans="1:71" ht="13.5" customHeight="1" x14ac:dyDescent="0.25">
      <c r="A492" s="30"/>
      <c r="D492" s="30"/>
      <c r="Q492" s="45"/>
      <c r="R492" s="45"/>
      <c r="S492" s="45"/>
      <c r="T492" s="45"/>
      <c r="U492" s="45"/>
      <c r="V492" s="45"/>
      <c r="W492" s="45"/>
      <c r="X492" s="45"/>
      <c r="AH492" s="30"/>
      <c r="AI492" s="30"/>
      <c r="AJ492" s="30"/>
      <c r="AK492" s="574"/>
      <c r="AL492" s="503"/>
      <c r="AM492" s="524"/>
      <c r="AN492" s="602"/>
      <c r="AO492" s="503"/>
      <c r="AP492" s="503"/>
      <c r="AQ492" s="503"/>
      <c r="AR492" s="503"/>
      <c r="AS492" s="503"/>
      <c r="AT492" s="602"/>
      <c r="AU492" s="503"/>
      <c r="AV492" s="503"/>
      <c r="AW492" s="503"/>
      <c r="AX492" s="503"/>
      <c r="AY492" s="503"/>
      <c r="AZ492" s="602"/>
      <c r="BA492" s="503"/>
      <c r="BB492" s="524"/>
      <c r="BC492" s="606"/>
      <c r="BD492" s="503"/>
      <c r="BE492" s="503"/>
      <c r="BF492" s="602"/>
      <c r="BG492" s="503"/>
      <c r="BH492" s="524"/>
      <c r="BI492" s="602"/>
      <c r="BJ492" s="503"/>
      <c r="BK492" s="524"/>
      <c r="BL492" s="602" t="str">
        <f t="shared" si="11"/>
        <v/>
      </c>
      <c r="BM492" s="503"/>
      <c r="BN492" s="524"/>
      <c r="BO492" s="602" t="str">
        <f t="shared" si="12"/>
        <v/>
      </c>
      <c r="BP492" s="503"/>
      <c r="BQ492" s="524"/>
      <c r="BR492" s="30"/>
      <c r="BS492" s="30"/>
    </row>
    <row r="493" spans="1:71" ht="13.5" customHeight="1" x14ac:dyDescent="0.25">
      <c r="A493" s="30"/>
      <c r="B493" t="s">
        <v>435</v>
      </c>
      <c r="Q493" s="45"/>
      <c r="R493" s="45"/>
      <c r="S493" s="45"/>
      <c r="T493" s="45"/>
      <c r="U493" s="45"/>
      <c r="V493" s="45"/>
      <c r="W493" s="45"/>
      <c r="X493" s="45"/>
      <c r="AH493" s="30"/>
      <c r="AI493" s="30"/>
      <c r="AJ493" s="30"/>
      <c r="AK493" s="570"/>
      <c r="AL493" s="503"/>
      <c r="AM493" s="524"/>
      <c r="AN493" s="547"/>
      <c r="AO493" s="503"/>
      <c r="AP493" s="503"/>
      <c r="AQ493" s="503"/>
      <c r="AR493" s="503"/>
      <c r="AS493" s="503"/>
      <c r="AT493" s="547"/>
      <c r="AU493" s="503"/>
      <c r="AV493" s="503"/>
      <c r="AW493" s="503"/>
      <c r="AX493" s="503"/>
      <c r="AY493" s="503"/>
      <c r="AZ493" s="547"/>
      <c r="BA493" s="503"/>
      <c r="BB493" s="524"/>
      <c r="BC493" s="607"/>
      <c r="BD493" s="503"/>
      <c r="BE493" s="503"/>
      <c r="BF493" s="547"/>
      <c r="BG493" s="503"/>
      <c r="BH493" s="524"/>
      <c r="BI493" s="547"/>
      <c r="BJ493" s="503"/>
      <c r="BK493" s="524"/>
      <c r="BL493" s="547" t="str">
        <f t="shared" si="11"/>
        <v/>
      </c>
      <c r="BM493" s="503"/>
      <c r="BN493" s="524"/>
      <c r="BO493" s="547" t="str">
        <f t="shared" si="12"/>
        <v/>
      </c>
      <c r="BP493" s="503"/>
      <c r="BQ493" s="524"/>
      <c r="BR493" s="30"/>
      <c r="BS493" s="30"/>
    </row>
    <row r="494" spans="1:71" ht="13.5" customHeight="1" x14ac:dyDescent="0.25">
      <c r="A494" s="30"/>
      <c r="B494" s="20"/>
      <c r="C494" s="20"/>
      <c r="F494" s="45"/>
      <c r="G494" s="45"/>
      <c r="H494" s="45"/>
      <c r="I494" s="45"/>
      <c r="J494" s="45"/>
      <c r="K494" s="45"/>
      <c r="L494" s="45"/>
      <c r="M494" s="45"/>
      <c r="N494" s="45"/>
      <c r="O494" s="45"/>
      <c r="P494" s="45"/>
      <c r="Q494" s="30"/>
      <c r="R494" s="30"/>
      <c r="S494" s="30"/>
      <c r="T494" s="30"/>
      <c r="U494" s="30"/>
      <c r="V494" s="30"/>
      <c r="W494" s="30"/>
      <c r="X494" s="30"/>
      <c r="Y494" s="30"/>
      <c r="Z494" s="30"/>
      <c r="AA494" s="30"/>
      <c r="AB494" s="30"/>
      <c r="AC494" s="30"/>
      <c r="AD494" s="30"/>
      <c r="AE494" s="30"/>
      <c r="AF494" s="30"/>
      <c r="AG494" s="30"/>
      <c r="AH494" s="30"/>
      <c r="AI494" s="30"/>
      <c r="AJ494" s="30"/>
      <c r="AK494" s="574"/>
      <c r="AL494" s="503"/>
      <c r="AM494" s="524"/>
      <c r="AN494" s="602"/>
      <c r="AO494" s="503"/>
      <c r="AP494" s="503"/>
      <c r="AQ494" s="503"/>
      <c r="AR494" s="503"/>
      <c r="AS494" s="503"/>
      <c r="AT494" s="602"/>
      <c r="AU494" s="503"/>
      <c r="AV494" s="503"/>
      <c r="AW494" s="503"/>
      <c r="AX494" s="503"/>
      <c r="AY494" s="503"/>
      <c r="AZ494" s="602"/>
      <c r="BA494" s="503"/>
      <c r="BB494" s="524"/>
      <c r="BC494" s="606"/>
      <c r="BD494" s="503"/>
      <c r="BE494" s="503"/>
      <c r="BF494" s="602"/>
      <c r="BG494" s="503"/>
      <c r="BH494" s="524"/>
      <c r="BI494" s="602"/>
      <c r="BJ494" s="503"/>
      <c r="BK494" s="524"/>
      <c r="BL494" s="602" t="str">
        <f t="shared" si="11"/>
        <v/>
      </c>
      <c r="BM494" s="503"/>
      <c r="BN494" s="524"/>
      <c r="BO494" s="602" t="str">
        <f t="shared" si="12"/>
        <v/>
      </c>
      <c r="BP494" s="503"/>
      <c r="BQ494" s="524"/>
      <c r="BR494" s="30"/>
      <c r="BS494" s="30"/>
    </row>
    <row r="495" spans="1:71" ht="13.5" customHeight="1" x14ac:dyDescent="0.25">
      <c r="A495" s="30"/>
      <c r="B495" s="20" t="s">
        <v>436</v>
      </c>
      <c r="C495" s="20"/>
      <c r="E495" s="20"/>
      <c r="F495" s="45"/>
      <c r="G495" s="45"/>
      <c r="H495" s="45"/>
      <c r="I495" s="45"/>
      <c r="J495" s="45"/>
      <c r="K495" s="45"/>
      <c r="L495" s="45"/>
      <c r="M495" s="45"/>
      <c r="N495" s="45"/>
      <c r="O495" s="45"/>
      <c r="P495" s="45"/>
      <c r="Q495" s="30"/>
      <c r="R495" s="30"/>
      <c r="S495" s="30"/>
      <c r="T495" s="30"/>
      <c r="U495" s="30"/>
      <c r="V495" s="30"/>
      <c r="W495" s="30"/>
      <c r="X495" s="30"/>
      <c r="Y495" s="30"/>
      <c r="Z495" s="30"/>
      <c r="AA495" s="30"/>
      <c r="AB495" s="30"/>
      <c r="AC495" s="30"/>
      <c r="AD495" s="30"/>
      <c r="AE495" s="30"/>
      <c r="AF495" s="30"/>
      <c r="AG495" s="30"/>
      <c r="AH495" s="30"/>
      <c r="AI495" s="30"/>
      <c r="AJ495" s="30"/>
      <c r="AK495" s="570"/>
      <c r="AL495" s="503"/>
      <c r="AM495" s="524"/>
      <c r="AN495" s="547"/>
      <c r="AO495" s="503"/>
      <c r="AP495" s="503"/>
      <c r="AQ495" s="503"/>
      <c r="AR495" s="503"/>
      <c r="AS495" s="503"/>
      <c r="AT495" s="547"/>
      <c r="AU495" s="503"/>
      <c r="AV495" s="503"/>
      <c r="AW495" s="503"/>
      <c r="AX495" s="503"/>
      <c r="AY495" s="503"/>
      <c r="AZ495" s="547"/>
      <c r="BA495" s="503"/>
      <c r="BB495" s="524"/>
      <c r="BC495" s="607"/>
      <c r="BD495" s="503"/>
      <c r="BE495" s="503"/>
      <c r="BF495" s="547"/>
      <c r="BG495" s="503"/>
      <c r="BH495" s="524"/>
      <c r="BI495" s="547"/>
      <c r="BJ495" s="503"/>
      <c r="BK495" s="524"/>
      <c r="BL495" s="547" t="str">
        <f t="shared" si="11"/>
        <v/>
      </c>
      <c r="BM495" s="503"/>
      <c r="BN495" s="524"/>
      <c r="BO495" s="547" t="str">
        <f t="shared" si="12"/>
        <v/>
      </c>
      <c r="BP495" s="503"/>
      <c r="BQ495" s="524"/>
      <c r="BR495" s="30"/>
      <c r="BS495" s="30"/>
    </row>
    <row r="496" spans="1:71" ht="13.5" customHeight="1" x14ac:dyDescent="0.25">
      <c r="A496" s="30"/>
      <c r="B496" t="s">
        <v>437</v>
      </c>
      <c r="E496" s="20"/>
      <c r="F496" s="30"/>
      <c r="G496" s="30"/>
      <c r="H496" s="30"/>
      <c r="I496" s="30"/>
      <c r="J496" s="30"/>
      <c r="K496" s="30"/>
      <c r="L496" s="30"/>
      <c r="M496" s="30"/>
      <c r="N496" s="30"/>
      <c r="O496" s="30"/>
      <c r="P496" s="30"/>
      <c r="Q496" s="30"/>
      <c r="R496" s="30"/>
      <c r="S496" s="30"/>
      <c r="T496" s="30"/>
      <c r="U496" s="30"/>
      <c r="V496" s="30"/>
      <c r="W496" s="30"/>
      <c r="X496" s="30"/>
      <c r="Y496" s="30"/>
      <c r="Z496" s="30"/>
      <c r="AA496" s="30"/>
      <c r="AB496" s="30"/>
      <c r="AC496" s="30"/>
      <c r="AD496" s="30"/>
      <c r="AE496" s="30"/>
      <c r="AF496" s="30"/>
      <c r="AG496" s="30"/>
      <c r="AH496" s="30"/>
      <c r="AI496" s="30"/>
      <c r="AJ496" s="30"/>
      <c r="AK496" s="574"/>
      <c r="AL496" s="503"/>
      <c r="AM496" s="524"/>
      <c r="AN496" s="602"/>
      <c r="AO496" s="503"/>
      <c r="AP496" s="503"/>
      <c r="AQ496" s="503"/>
      <c r="AR496" s="503"/>
      <c r="AS496" s="503"/>
      <c r="AT496" s="602"/>
      <c r="AU496" s="503"/>
      <c r="AV496" s="503"/>
      <c r="AW496" s="503"/>
      <c r="AX496" s="503"/>
      <c r="AY496" s="503"/>
      <c r="AZ496" s="602"/>
      <c r="BA496" s="503"/>
      <c r="BB496" s="524"/>
      <c r="BC496" s="606"/>
      <c r="BD496" s="503"/>
      <c r="BE496" s="503"/>
      <c r="BF496" s="602"/>
      <c r="BG496" s="503"/>
      <c r="BH496" s="524"/>
      <c r="BI496" s="602"/>
      <c r="BJ496" s="503"/>
      <c r="BK496" s="524"/>
      <c r="BL496" s="602" t="str">
        <f t="shared" si="11"/>
        <v/>
      </c>
      <c r="BM496" s="503"/>
      <c r="BN496" s="524"/>
      <c r="BO496" s="602" t="str">
        <f t="shared" si="12"/>
        <v/>
      </c>
      <c r="BP496" s="503"/>
      <c r="BQ496" s="524"/>
      <c r="BR496" s="30"/>
      <c r="BS496" s="30"/>
    </row>
    <row r="497" spans="1:71" ht="13.5" customHeight="1" x14ac:dyDescent="0.25">
      <c r="A497" s="30"/>
      <c r="B497" s="30"/>
      <c r="F497" s="30"/>
      <c r="G497" s="30"/>
      <c r="H497" s="30"/>
      <c r="I497" s="30"/>
      <c r="J497" s="30"/>
      <c r="K497" s="30"/>
      <c r="L497" s="30"/>
      <c r="M497" s="30"/>
      <c r="N497" s="30"/>
      <c r="O497" s="30"/>
      <c r="P497" s="30"/>
      <c r="Q497" s="30"/>
      <c r="R497" s="30"/>
      <c r="S497" s="30"/>
      <c r="T497" s="30"/>
      <c r="U497" s="30"/>
      <c r="V497" s="30"/>
      <c r="W497" s="30"/>
      <c r="X497" s="30"/>
      <c r="Y497" s="30"/>
      <c r="Z497" s="30"/>
      <c r="AA497" s="30"/>
      <c r="AB497" s="30"/>
      <c r="AC497" s="30"/>
      <c r="AD497" s="30"/>
      <c r="AE497" s="30"/>
      <c r="AF497" s="30"/>
      <c r="AG497" s="30"/>
      <c r="AH497" s="30"/>
      <c r="AI497" s="30"/>
      <c r="AJ497" s="30"/>
      <c r="AK497" s="570"/>
      <c r="AL497" s="503"/>
      <c r="AM497" s="524"/>
      <c r="AN497" s="547"/>
      <c r="AO497" s="503"/>
      <c r="AP497" s="503"/>
      <c r="AQ497" s="503"/>
      <c r="AR497" s="503"/>
      <c r="AS497" s="503"/>
      <c r="AT497" s="547"/>
      <c r="AU497" s="503"/>
      <c r="AV497" s="503"/>
      <c r="AW497" s="503"/>
      <c r="AX497" s="503"/>
      <c r="AY497" s="503"/>
      <c r="AZ497" s="547"/>
      <c r="BA497" s="503"/>
      <c r="BB497" s="524"/>
      <c r="BC497" s="607"/>
      <c r="BD497" s="503"/>
      <c r="BE497" s="503"/>
      <c r="BF497" s="547"/>
      <c r="BG497" s="503"/>
      <c r="BH497" s="524"/>
      <c r="BI497" s="547"/>
      <c r="BJ497" s="503"/>
      <c r="BK497" s="524"/>
      <c r="BL497" s="547" t="str">
        <f t="shared" si="11"/>
        <v/>
      </c>
      <c r="BM497" s="503"/>
      <c r="BN497" s="524"/>
      <c r="BO497" s="547" t="str">
        <f t="shared" si="12"/>
        <v/>
      </c>
      <c r="BP497" s="503"/>
      <c r="BQ497" s="524"/>
      <c r="BR497" s="30"/>
      <c r="BS497" s="30"/>
    </row>
    <row r="498" spans="1:71" ht="13.5" customHeight="1" x14ac:dyDescent="0.25">
      <c r="A498" s="30"/>
      <c r="B498" t="s">
        <v>438</v>
      </c>
      <c r="D498" s="20"/>
      <c r="F498" s="30"/>
      <c r="G498" s="30"/>
      <c r="H498" s="30"/>
      <c r="I498" s="30"/>
      <c r="J498" s="30"/>
      <c r="K498" s="30"/>
      <c r="L498" s="30"/>
      <c r="M498" s="30"/>
      <c r="N498" s="30"/>
      <c r="O498" s="30"/>
      <c r="P498" s="30"/>
      <c r="Q498" s="30"/>
      <c r="R498" s="30"/>
      <c r="S498" s="30"/>
      <c r="T498" s="30"/>
      <c r="U498" s="30"/>
      <c r="V498" s="30"/>
      <c r="W498" s="30"/>
      <c r="X498" s="30"/>
      <c r="Y498" s="30"/>
      <c r="Z498" s="30"/>
      <c r="AA498" s="30"/>
      <c r="AB498" s="30"/>
      <c r="AC498" s="30"/>
      <c r="AD498" s="30"/>
      <c r="AE498" s="30"/>
      <c r="AF498" s="30"/>
      <c r="AG498" s="30"/>
      <c r="AH498" s="30"/>
      <c r="AI498" s="30"/>
      <c r="AJ498" s="30"/>
      <c r="AK498" s="574"/>
      <c r="AL498" s="503"/>
      <c r="AM498" s="524"/>
      <c r="AN498" s="602"/>
      <c r="AO498" s="503"/>
      <c r="AP498" s="503"/>
      <c r="AQ498" s="503"/>
      <c r="AR498" s="503"/>
      <c r="AS498" s="503"/>
      <c r="AT498" s="602"/>
      <c r="AU498" s="503"/>
      <c r="AV498" s="503"/>
      <c r="AW498" s="503"/>
      <c r="AX498" s="503"/>
      <c r="AY498" s="503"/>
      <c r="AZ498" s="602"/>
      <c r="BA498" s="503"/>
      <c r="BB498" s="524"/>
      <c r="BC498" s="606"/>
      <c r="BD498" s="503"/>
      <c r="BE498" s="503"/>
      <c r="BF498" s="602"/>
      <c r="BG498" s="503"/>
      <c r="BH498" s="524"/>
      <c r="BI498" s="602"/>
      <c r="BJ498" s="503"/>
      <c r="BK498" s="524"/>
      <c r="BL498" s="602" t="str">
        <f t="shared" si="11"/>
        <v/>
      </c>
      <c r="BM498" s="503"/>
      <c r="BN498" s="524"/>
      <c r="BO498" s="602" t="str">
        <f t="shared" si="12"/>
        <v/>
      </c>
      <c r="BP498" s="503"/>
      <c r="BQ498" s="524"/>
      <c r="BR498" s="30"/>
      <c r="BS498" s="30"/>
    </row>
    <row r="499" spans="1:71" ht="13.5" customHeight="1" x14ac:dyDescent="0.25">
      <c r="A499" s="30"/>
      <c r="B499" s="30"/>
      <c r="D499" s="20"/>
      <c r="F499" s="30"/>
      <c r="G499" s="30"/>
      <c r="H499" s="30"/>
      <c r="I499" s="30"/>
      <c r="J499" s="30"/>
      <c r="K499" s="30"/>
      <c r="L499" s="30"/>
      <c r="M499" s="30"/>
      <c r="N499" s="30"/>
      <c r="O499" s="30"/>
      <c r="P499" s="30"/>
      <c r="Q499" s="30"/>
      <c r="R499" s="30"/>
      <c r="S499" s="30"/>
      <c r="T499" s="30"/>
      <c r="U499" s="30"/>
      <c r="V499" s="30"/>
      <c r="W499" s="30"/>
      <c r="X499" s="30"/>
      <c r="Y499" s="30"/>
      <c r="Z499" s="30"/>
      <c r="AA499" s="30"/>
      <c r="AB499" s="30"/>
      <c r="AC499" s="30"/>
      <c r="AD499" s="30"/>
      <c r="AE499" s="30"/>
      <c r="AF499" s="30"/>
      <c r="AG499" s="30"/>
      <c r="AH499" s="30"/>
      <c r="AI499" s="30"/>
      <c r="AJ499" s="30"/>
      <c r="AK499" s="570"/>
      <c r="AL499" s="503"/>
      <c r="AM499" s="524"/>
      <c r="AN499" s="547"/>
      <c r="AO499" s="503"/>
      <c r="AP499" s="503"/>
      <c r="AQ499" s="503"/>
      <c r="AR499" s="503"/>
      <c r="AS499" s="503"/>
      <c r="AT499" s="547"/>
      <c r="AU499" s="503"/>
      <c r="AV499" s="503"/>
      <c r="AW499" s="503"/>
      <c r="AX499" s="503"/>
      <c r="AY499" s="503"/>
      <c r="AZ499" s="547"/>
      <c r="BA499" s="503"/>
      <c r="BB499" s="524"/>
      <c r="BC499" s="607"/>
      <c r="BD499" s="503"/>
      <c r="BE499" s="503"/>
      <c r="BF499" s="547"/>
      <c r="BG499" s="503"/>
      <c r="BH499" s="524"/>
      <c r="BI499" s="547"/>
      <c r="BJ499" s="503"/>
      <c r="BK499" s="524"/>
      <c r="BL499" s="547" t="str">
        <f t="shared" si="11"/>
        <v/>
      </c>
      <c r="BM499" s="503"/>
      <c r="BN499" s="524"/>
      <c r="BO499" s="547" t="str">
        <f t="shared" si="12"/>
        <v/>
      </c>
      <c r="BP499" s="503"/>
      <c r="BQ499" s="524"/>
      <c r="BR499" s="30"/>
      <c r="BS499" s="30"/>
    </row>
    <row r="500" spans="1:71" ht="13.5" customHeight="1" x14ac:dyDescent="0.25">
      <c r="A500" s="30"/>
      <c r="B500" t="s">
        <v>439</v>
      </c>
      <c r="F500" s="30"/>
      <c r="G500" s="30"/>
      <c r="H500" s="30"/>
      <c r="I500" s="30"/>
      <c r="J500" s="30"/>
      <c r="K500" s="30"/>
      <c r="L500" s="30"/>
      <c r="M500" s="30"/>
      <c r="N500" s="30"/>
      <c r="O500" s="30"/>
      <c r="P500" s="30"/>
      <c r="Q500" s="30"/>
      <c r="R500" s="30"/>
      <c r="S500" s="30"/>
      <c r="T500" s="30"/>
      <c r="U500" s="30"/>
      <c r="V500" s="30"/>
      <c r="W500" s="30"/>
      <c r="X500" s="30"/>
      <c r="Y500" s="30"/>
      <c r="Z500" s="30"/>
      <c r="AA500" s="30"/>
      <c r="AB500" s="30"/>
      <c r="AC500" s="30"/>
      <c r="AD500" s="30"/>
      <c r="AE500" s="30"/>
      <c r="AF500" s="30"/>
      <c r="AG500" s="30"/>
      <c r="AH500" s="30"/>
      <c r="AI500" s="30"/>
      <c r="AJ500" s="30"/>
      <c r="AK500" s="574"/>
      <c r="AL500" s="503"/>
      <c r="AM500" s="524"/>
      <c r="AN500" s="602"/>
      <c r="AO500" s="503"/>
      <c r="AP500" s="503"/>
      <c r="AQ500" s="503"/>
      <c r="AR500" s="503"/>
      <c r="AS500" s="503"/>
      <c r="AT500" s="602"/>
      <c r="AU500" s="503"/>
      <c r="AV500" s="503"/>
      <c r="AW500" s="503"/>
      <c r="AX500" s="503"/>
      <c r="AY500" s="503"/>
      <c r="AZ500" s="602"/>
      <c r="BA500" s="503"/>
      <c r="BB500" s="524"/>
      <c r="BC500" s="606"/>
      <c r="BD500" s="503"/>
      <c r="BE500" s="503"/>
      <c r="BF500" s="602"/>
      <c r="BG500" s="503"/>
      <c r="BH500" s="524"/>
      <c r="BI500" s="602"/>
      <c r="BJ500" s="503"/>
      <c r="BK500" s="524"/>
      <c r="BL500" s="602" t="str">
        <f t="shared" si="11"/>
        <v/>
      </c>
      <c r="BM500" s="503"/>
      <c r="BN500" s="524"/>
      <c r="BO500" s="602" t="str">
        <f t="shared" si="12"/>
        <v/>
      </c>
      <c r="BP500" s="503"/>
      <c r="BQ500" s="524"/>
      <c r="BR500" s="30"/>
      <c r="BS500" s="30"/>
    </row>
    <row r="501" spans="1:71" ht="13.5" customHeight="1" x14ac:dyDescent="0.25">
      <c r="A501" s="30"/>
      <c r="B501" t="s">
        <v>440</v>
      </c>
      <c r="C501" s="45"/>
      <c r="F501" s="30"/>
      <c r="G501" s="30"/>
      <c r="H501" s="30"/>
      <c r="I501" s="30"/>
      <c r="J501" s="30"/>
      <c r="K501" s="30"/>
      <c r="L501" s="30"/>
      <c r="M501" s="30"/>
      <c r="N501" s="30"/>
      <c r="O501" s="30"/>
      <c r="P501" s="30"/>
      <c r="Q501" s="30"/>
      <c r="R501" s="30"/>
      <c r="S501" s="30"/>
      <c r="T501" s="30"/>
      <c r="U501" s="30"/>
      <c r="V501" s="30"/>
      <c r="W501" s="30"/>
      <c r="X501" s="30"/>
      <c r="Y501" s="30"/>
      <c r="Z501" s="30"/>
      <c r="AA501" s="30"/>
      <c r="AB501" s="30"/>
      <c r="AC501" s="30"/>
      <c r="AD501" s="30"/>
      <c r="AE501" s="30"/>
      <c r="AF501" s="30"/>
      <c r="AG501" s="30"/>
      <c r="AH501" s="30"/>
      <c r="AI501" s="30"/>
      <c r="AJ501" s="30"/>
      <c r="AK501" s="570"/>
      <c r="AL501" s="503"/>
      <c r="AM501" s="524"/>
      <c r="AN501" s="547"/>
      <c r="AO501" s="503"/>
      <c r="AP501" s="503"/>
      <c r="AQ501" s="503"/>
      <c r="AR501" s="503"/>
      <c r="AS501" s="503"/>
      <c r="AT501" s="547"/>
      <c r="AU501" s="503"/>
      <c r="AV501" s="503"/>
      <c r="AW501" s="503"/>
      <c r="AX501" s="503"/>
      <c r="AY501" s="503"/>
      <c r="AZ501" s="547"/>
      <c r="BA501" s="503"/>
      <c r="BB501" s="524"/>
      <c r="BC501" s="607"/>
      <c r="BD501" s="503"/>
      <c r="BE501" s="503"/>
      <c r="BF501" s="547"/>
      <c r="BG501" s="503"/>
      <c r="BH501" s="524"/>
      <c r="BI501" s="547"/>
      <c r="BJ501" s="503"/>
      <c r="BK501" s="524"/>
      <c r="BL501" s="547" t="str">
        <f t="shared" si="11"/>
        <v/>
      </c>
      <c r="BM501" s="503"/>
      <c r="BN501" s="524"/>
      <c r="BO501" s="547" t="str">
        <f t="shared" si="12"/>
        <v/>
      </c>
      <c r="BP501" s="503"/>
      <c r="BQ501" s="524"/>
      <c r="BR501" s="30"/>
      <c r="BS501" s="30"/>
    </row>
    <row r="502" spans="1:71" ht="13.5" customHeight="1" x14ac:dyDescent="0.25">
      <c r="A502" s="30"/>
      <c r="B502" s="30"/>
      <c r="C502" s="30"/>
      <c r="E502" s="45"/>
      <c r="F502" s="30"/>
      <c r="G502" s="30"/>
      <c r="H502" s="30"/>
      <c r="I502" s="30"/>
      <c r="J502" s="30"/>
      <c r="K502" s="30"/>
      <c r="L502" s="30"/>
      <c r="M502" s="30"/>
      <c r="N502" s="30"/>
      <c r="O502" s="30"/>
      <c r="P502" s="30"/>
      <c r="Q502" s="30"/>
      <c r="R502" s="30"/>
      <c r="S502" s="30"/>
      <c r="T502" s="30"/>
      <c r="U502" s="30"/>
      <c r="V502" s="30"/>
      <c r="W502" s="30"/>
      <c r="X502" s="30"/>
      <c r="Y502" s="30"/>
      <c r="Z502" s="30"/>
      <c r="AA502" s="30"/>
      <c r="AB502" s="30"/>
      <c r="AC502" s="30"/>
      <c r="AD502" s="30"/>
      <c r="AE502" s="30"/>
      <c r="AF502" s="30"/>
      <c r="AG502" s="30"/>
      <c r="AH502" s="30"/>
      <c r="AI502" s="30"/>
      <c r="AJ502" s="30"/>
      <c r="AK502" s="574"/>
      <c r="AL502" s="503"/>
      <c r="AM502" s="524"/>
      <c r="AN502" s="602"/>
      <c r="AO502" s="503"/>
      <c r="AP502" s="503"/>
      <c r="AQ502" s="503"/>
      <c r="AR502" s="503"/>
      <c r="AS502" s="503"/>
      <c r="AT502" s="602"/>
      <c r="AU502" s="503"/>
      <c r="AV502" s="503"/>
      <c r="AW502" s="503"/>
      <c r="AX502" s="503"/>
      <c r="AY502" s="503"/>
      <c r="AZ502" s="602"/>
      <c r="BA502" s="503"/>
      <c r="BB502" s="524"/>
      <c r="BC502" s="606"/>
      <c r="BD502" s="503"/>
      <c r="BE502" s="503"/>
      <c r="BF502" s="602"/>
      <c r="BG502" s="503"/>
      <c r="BH502" s="524"/>
      <c r="BI502" s="602"/>
      <c r="BJ502" s="503"/>
      <c r="BK502" s="524"/>
      <c r="BL502" s="602" t="str">
        <f t="shared" si="11"/>
        <v/>
      </c>
      <c r="BM502" s="503"/>
      <c r="BN502" s="524"/>
      <c r="BO502" s="602" t="str">
        <f t="shared" si="12"/>
        <v/>
      </c>
      <c r="BP502" s="503"/>
      <c r="BQ502" s="524"/>
      <c r="BR502" s="30"/>
      <c r="BS502" s="30"/>
    </row>
    <row r="503" spans="1:71" ht="13.5" customHeight="1" x14ac:dyDescent="0.25">
      <c r="A503" s="30"/>
      <c r="B503" s="30"/>
      <c r="C503" s="30"/>
      <c r="E503" s="45"/>
      <c r="F503" s="30"/>
      <c r="G503" s="30"/>
      <c r="H503" s="30"/>
      <c r="I503" s="30"/>
      <c r="J503" s="30"/>
      <c r="K503" s="30"/>
      <c r="L503" s="30"/>
      <c r="M503" s="30"/>
      <c r="N503" s="30"/>
      <c r="O503" s="30"/>
      <c r="P503" s="30"/>
      <c r="Q503" s="30"/>
      <c r="R503" s="30"/>
      <c r="S503" s="30"/>
      <c r="T503" s="30"/>
      <c r="U503" s="30"/>
      <c r="V503" s="30"/>
      <c r="W503" s="30"/>
      <c r="X503" s="30"/>
      <c r="Y503" s="30"/>
      <c r="Z503" s="30"/>
      <c r="AA503" s="30"/>
      <c r="AB503" s="30"/>
      <c r="AC503" s="30"/>
      <c r="AD503" s="30"/>
      <c r="AE503" s="30"/>
      <c r="AF503" s="30"/>
      <c r="AG503" s="30"/>
      <c r="AH503" s="30"/>
      <c r="AI503" s="30"/>
      <c r="AJ503" s="30"/>
      <c r="AK503" s="570"/>
      <c r="AL503" s="503"/>
      <c r="AM503" s="524"/>
      <c r="AN503" s="547"/>
      <c r="AO503" s="503"/>
      <c r="AP503" s="503"/>
      <c r="AQ503" s="503"/>
      <c r="AR503" s="503"/>
      <c r="AS503" s="503"/>
      <c r="AT503" s="547"/>
      <c r="AU503" s="503"/>
      <c r="AV503" s="503"/>
      <c r="AW503" s="503"/>
      <c r="AX503" s="503"/>
      <c r="AY503" s="503"/>
      <c r="AZ503" s="547"/>
      <c r="BA503" s="503"/>
      <c r="BB503" s="524"/>
      <c r="BC503" s="607"/>
      <c r="BD503" s="503"/>
      <c r="BE503" s="503"/>
      <c r="BF503" s="547"/>
      <c r="BG503" s="503"/>
      <c r="BH503" s="524"/>
      <c r="BI503" s="547"/>
      <c r="BJ503" s="503"/>
      <c r="BK503" s="524"/>
      <c r="BL503" s="547" t="str">
        <f t="shared" si="11"/>
        <v/>
      </c>
      <c r="BM503" s="503"/>
      <c r="BN503" s="524"/>
      <c r="BO503" s="547" t="str">
        <f t="shared" si="12"/>
        <v/>
      </c>
      <c r="BP503" s="503"/>
      <c r="BQ503" s="524"/>
      <c r="BR503" s="30"/>
      <c r="BS503" s="30"/>
    </row>
    <row r="504" spans="1:71" ht="13.5" customHeight="1" x14ac:dyDescent="0.25">
      <c r="A504" s="30"/>
      <c r="B504" s="30"/>
      <c r="C504" s="30"/>
      <c r="E504" s="30"/>
      <c r="F504" s="30"/>
      <c r="G504" s="30"/>
      <c r="H504" s="30"/>
      <c r="I504" s="30"/>
      <c r="J504" s="30"/>
      <c r="K504" s="30"/>
      <c r="L504" s="30"/>
      <c r="M504" s="30"/>
      <c r="N504" s="30"/>
      <c r="O504" s="30"/>
      <c r="P504" s="30"/>
      <c r="Q504" s="30"/>
      <c r="R504" s="30"/>
      <c r="S504" s="30"/>
      <c r="T504" s="30"/>
      <c r="U504" s="30"/>
      <c r="V504" s="30"/>
      <c r="W504" s="30"/>
      <c r="X504" s="30"/>
      <c r="Y504" s="30"/>
      <c r="Z504" s="30"/>
      <c r="AA504" s="30"/>
      <c r="AB504" s="30"/>
      <c r="AC504" s="30"/>
      <c r="AD504" s="30"/>
      <c r="AE504" s="30"/>
      <c r="AF504" s="30"/>
      <c r="AG504" s="30"/>
      <c r="AH504" s="30"/>
      <c r="AI504" s="30"/>
      <c r="AJ504" s="30"/>
      <c r="AK504" s="574"/>
      <c r="AL504" s="503"/>
      <c r="AM504" s="524"/>
      <c r="AN504" s="602"/>
      <c r="AO504" s="503"/>
      <c r="AP504" s="503"/>
      <c r="AQ504" s="503"/>
      <c r="AR504" s="503"/>
      <c r="AS504" s="503"/>
      <c r="AT504" s="602"/>
      <c r="AU504" s="503"/>
      <c r="AV504" s="503"/>
      <c r="AW504" s="503"/>
      <c r="AX504" s="503"/>
      <c r="AY504" s="503"/>
      <c r="AZ504" s="602"/>
      <c r="BA504" s="503"/>
      <c r="BB504" s="524"/>
      <c r="BC504" s="606"/>
      <c r="BD504" s="503"/>
      <c r="BE504" s="503"/>
      <c r="BF504" s="602"/>
      <c r="BG504" s="503"/>
      <c r="BH504" s="524"/>
      <c r="BI504" s="602"/>
      <c r="BJ504" s="503"/>
      <c r="BK504" s="524"/>
      <c r="BL504" s="602" t="str">
        <f t="shared" si="11"/>
        <v/>
      </c>
      <c r="BM504" s="503"/>
      <c r="BN504" s="524"/>
      <c r="BO504" s="602" t="str">
        <f t="shared" si="12"/>
        <v/>
      </c>
      <c r="BP504" s="503"/>
      <c r="BQ504" s="524"/>
      <c r="BR504" s="30"/>
      <c r="BS504" s="30"/>
    </row>
    <row r="505" spans="1:71" ht="13.5" customHeight="1" x14ac:dyDescent="0.25">
      <c r="A505" s="30"/>
      <c r="B505" s="30"/>
      <c r="C505" s="30"/>
      <c r="D505" s="45"/>
      <c r="E505" s="30"/>
      <c r="F505" s="30"/>
      <c r="G505" s="30"/>
      <c r="H505" s="30"/>
      <c r="I505" s="30"/>
      <c r="J505" s="30"/>
      <c r="K505" s="30"/>
      <c r="L505" s="30"/>
      <c r="M505" s="30"/>
      <c r="N505" s="30"/>
      <c r="O505" s="30"/>
      <c r="P505" s="30"/>
      <c r="Q505" s="30"/>
      <c r="R505" s="30"/>
      <c r="S505" s="30"/>
      <c r="T505" s="30"/>
      <c r="U505" s="30"/>
      <c r="V505" s="30"/>
      <c r="W505" s="30"/>
      <c r="X505" s="30"/>
      <c r="Y505" s="30"/>
      <c r="Z505" s="30"/>
      <c r="AA505" s="30"/>
      <c r="AB505" s="30"/>
      <c r="AC505" s="30"/>
      <c r="AD505" s="30"/>
      <c r="AE505" s="30"/>
      <c r="AF505" s="30"/>
      <c r="AG505" s="30"/>
      <c r="AH505" s="30"/>
      <c r="AI505" s="30"/>
      <c r="AJ505" s="30"/>
      <c r="AK505" s="597"/>
      <c r="AL505" s="535"/>
      <c r="AM505" s="536"/>
      <c r="AN505" s="567"/>
      <c r="AO505" s="535"/>
      <c r="AP505" s="535"/>
      <c r="AQ505" s="535"/>
      <c r="AR505" s="535"/>
      <c r="AS505" s="535"/>
      <c r="AT505" s="567"/>
      <c r="AU505" s="535"/>
      <c r="AV505" s="535"/>
      <c r="AW505" s="535"/>
      <c r="AX505" s="535"/>
      <c r="AY505" s="535"/>
      <c r="AZ505" s="567"/>
      <c r="BA505" s="535"/>
      <c r="BB505" s="536"/>
      <c r="BC505" s="608"/>
      <c r="BD505" s="535"/>
      <c r="BE505" s="535"/>
      <c r="BF505" s="567"/>
      <c r="BG505" s="535"/>
      <c r="BH505" s="536"/>
      <c r="BI505" s="567"/>
      <c r="BJ505" s="535"/>
      <c r="BK505" s="536"/>
      <c r="BL505" s="547" t="str">
        <f t="shared" si="11"/>
        <v/>
      </c>
      <c r="BM505" s="503"/>
      <c r="BN505" s="524"/>
      <c r="BO505" s="547" t="str">
        <f t="shared" si="12"/>
        <v/>
      </c>
      <c r="BP505" s="503"/>
      <c r="BQ505" s="524"/>
      <c r="BR505" s="30"/>
      <c r="BS505" s="30"/>
    </row>
    <row r="506" spans="1:71" ht="13.5" customHeight="1" x14ac:dyDescent="0.25">
      <c r="A506" s="30"/>
      <c r="B506" s="30"/>
      <c r="C506" s="30"/>
      <c r="D506" s="45"/>
      <c r="E506" s="30"/>
      <c r="F506" s="30"/>
      <c r="G506" s="30"/>
      <c r="H506" s="30"/>
      <c r="I506" s="30"/>
      <c r="J506" s="30"/>
      <c r="K506" s="30"/>
      <c r="L506" s="30"/>
      <c r="M506" s="30"/>
      <c r="N506" s="30"/>
      <c r="O506" s="30"/>
      <c r="P506" s="30"/>
      <c r="Q506" s="30"/>
      <c r="R506" s="30"/>
      <c r="S506" s="30"/>
      <c r="T506" s="30"/>
      <c r="U506" s="30"/>
      <c r="V506" s="30"/>
      <c r="W506" s="30"/>
      <c r="X506" s="30"/>
      <c r="Y506" s="30"/>
      <c r="Z506" s="30"/>
      <c r="AA506" s="30"/>
      <c r="AB506" s="30"/>
      <c r="AC506" s="30"/>
      <c r="AD506" s="30"/>
      <c r="AE506" s="30"/>
      <c r="AF506" s="30"/>
      <c r="AG506" s="30"/>
      <c r="AH506" s="30"/>
      <c r="AI506" s="30"/>
      <c r="AJ506" s="30"/>
      <c r="AK506" s="208" t="s">
        <v>214</v>
      </c>
      <c r="AL506" s="209"/>
      <c r="AM506" s="209"/>
      <c r="AN506" s="209"/>
      <c r="AO506" s="209"/>
      <c r="AP506" s="209"/>
      <c r="AQ506" s="209"/>
      <c r="AR506" s="209"/>
      <c r="AS506" s="209"/>
      <c r="AT506" s="209"/>
      <c r="AU506" s="209"/>
      <c r="AV506" s="209"/>
      <c r="AW506" s="209"/>
      <c r="AX506" s="209"/>
      <c r="AY506" s="209"/>
      <c r="AZ506" s="520" t="str">
        <f>IF(SUM(AZ483:BA505)=0,"",SUM(AZ483:BA505))</f>
        <v/>
      </c>
      <c r="BA506" s="519"/>
      <c r="BB506" s="521"/>
      <c r="BC506" s="520" t="str">
        <f>IF(SUM(BC483:BD505)=0,"",SUM(BC483:BD505))</f>
        <v/>
      </c>
      <c r="BD506" s="519"/>
      <c r="BE506" s="519"/>
      <c r="BF506" s="520" t="str">
        <f>IF(SUM(BF476:BH505)=0,"",SUM(BF476:BH505))</f>
        <v/>
      </c>
      <c r="BG506" s="519"/>
      <c r="BH506" s="521"/>
      <c r="BI506" s="520" t="str">
        <f>IF(SUM(BI483:BJ505)=0,"",SUM(BI483:BJ505))</f>
        <v/>
      </c>
      <c r="BJ506" s="519"/>
      <c r="BK506" s="521"/>
      <c r="BL506" s="520" t="str">
        <f>IF(SUM(BL476:BN505)=0,"",SUM(BL476:BN505))</f>
        <v/>
      </c>
      <c r="BM506" s="519"/>
      <c r="BN506" s="521"/>
      <c r="BO506" s="520" t="str">
        <f>IF(SUM(BO476:BQ505)=0,"",SUM(BO476:BQ505))</f>
        <v/>
      </c>
      <c r="BP506" s="519"/>
      <c r="BQ506" s="521"/>
      <c r="BR506" s="30"/>
      <c r="BS506" s="30"/>
    </row>
    <row r="507" spans="1:71" ht="13.5" customHeight="1" x14ac:dyDescent="0.25">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c r="AA507" s="30"/>
      <c r="AB507" s="30"/>
      <c r="AC507" s="30"/>
      <c r="AD507" s="30"/>
      <c r="AE507" s="30"/>
      <c r="AF507" s="30"/>
      <c r="AG507" s="30"/>
      <c r="AH507" s="30"/>
      <c r="AI507" s="30"/>
      <c r="AJ507" s="30"/>
      <c r="AK507" s="30"/>
      <c r="AL507" s="30"/>
      <c r="AM507" s="30"/>
      <c r="AN507" s="30"/>
      <c r="AO507" s="30"/>
      <c r="AP507" s="30"/>
      <c r="AQ507" s="30"/>
      <c r="AR507" s="30"/>
      <c r="AS507" s="30"/>
      <c r="AT507" s="30"/>
      <c r="AU507" s="30"/>
      <c r="AV507" s="30"/>
      <c r="AW507" s="30"/>
      <c r="AX507" s="30"/>
      <c r="AY507" s="30"/>
      <c r="AZ507" s="30"/>
      <c r="BA507" s="30"/>
      <c r="BB507" s="30"/>
      <c r="BC507" s="30"/>
      <c r="BD507" s="30"/>
      <c r="BE507" s="30"/>
      <c r="BF507" s="30"/>
      <c r="BG507" s="30"/>
      <c r="BH507" s="30"/>
      <c r="BI507" s="30"/>
      <c r="BJ507" s="30"/>
      <c r="BK507" s="30"/>
      <c r="BL507" s="30"/>
      <c r="BM507" s="30"/>
      <c r="BN507" s="30"/>
      <c r="BO507" s="30"/>
      <c r="BP507" s="30"/>
      <c r="BQ507" s="30"/>
      <c r="BR507" s="30"/>
      <c r="BS507" s="30"/>
    </row>
    <row r="508" spans="1:71" ht="13.5" customHeight="1" x14ac:dyDescent="0.25">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c r="AA508" s="30"/>
      <c r="AB508" s="30"/>
      <c r="AC508" s="30"/>
      <c r="AD508" s="30"/>
      <c r="AE508" s="30"/>
      <c r="AF508" s="30"/>
      <c r="AG508" s="30"/>
      <c r="AH508" s="30"/>
      <c r="AI508" s="30"/>
      <c r="AJ508" s="30"/>
      <c r="AK508" s="30"/>
      <c r="AL508" s="30"/>
      <c r="AM508" s="30"/>
      <c r="AN508" s="30"/>
      <c r="AO508" s="30"/>
      <c r="AP508" s="30"/>
      <c r="AQ508" s="30"/>
      <c r="AR508" s="30"/>
      <c r="AS508" s="30"/>
      <c r="AT508" s="30"/>
      <c r="AU508" s="30"/>
      <c r="AV508" s="30"/>
      <c r="AW508" s="30"/>
      <c r="AX508" s="30"/>
      <c r="AY508" s="30"/>
      <c r="AZ508" s="30"/>
      <c r="BA508" s="30"/>
      <c r="BB508" s="30"/>
      <c r="BC508" s="30"/>
      <c r="BD508" s="30"/>
      <c r="BE508" s="30"/>
      <c r="BF508" s="30"/>
      <c r="BG508" s="30"/>
      <c r="BH508" s="30"/>
      <c r="BI508" s="30"/>
      <c r="BJ508" s="30"/>
      <c r="BK508" s="30"/>
      <c r="BL508" s="30"/>
      <c r="BM508" s="30"/>
      <c r="BN508" s="30"/>
      <c r="BO508" s="30"/>
      <c r="BP508" s="30"/>
      <c r="BQ508" s="30"/>
      <c r="BR508" s="30"/>
      <c r="BS508" s="30"/>
    </row>
    <row r="509" spans="1:71" ht="13.5" customHeight="1" x14ac:dyDescent="0.25">
      <c r="A509" s="30"/>
      <c r="B509" s="49" t="s">
        <v>441</v>
      </c>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c r="AA509" s="44"/>
      <c r="AB509" s="44"/>
      <c r="AC509" s="44"/>
      <c r="AD509" s="44"/>
      <c r="AE509" s="44"/>
      <c r="AF509" s="44"/>
      <c r="AG509" s="44"/>
      <c r="AH509" s="44"/>
      <c r="AI509" s="30"/>
      <c r="AJ509" s="30"/>
      <c r="AK509" s="49" t="s">
        <v>442</v>
      </c>
      <c r="AL509" s="44"/>
      <c r="AM509" s="44"/>
      <c r="AN509" s="44"/>
      <c r="AO509" s="44"/>
      <c r="AP509" s="44"/>
      <c r="AQ509" s="44"/>
      <c r="AR509" s="44"/>
      <c r="AS509" s="44"/>
      <c r="AT509" s="44"/>
      <c r="AU509" s="44"/>
      <c r="AV509" s="44"/>
      <c r="AW509" s="44"/>
      <c r="AX509" s="44"/>
      <c r="AY509" s="44"/>
      <c r="AZ509" s="44"/>
      <c r="BA509" s="44"/>
      <c r="BB509" s="44"/>
      <c r="BC509" s="44"/>
      <c r="BD509" s="44"/>
      <c r="BE509" s="44"/>
      <c r="BF509" s="44"/>
      <c r="BG509" s="44"/>
      <c r="BH509" s="44"/>
      <c r="BI509" s="44"/>
      <c r="BJ509" s="44"/>
      <c r="BK509" s="44"/>
      <c r="BL509" s="44"/>
      <c r="BM509" s="44"/>
      <c r="BN509" s="44"/>
      <c r="BO509" s="44"/>
      <c r="BP509" s="44"/>
      <c r="BQ509" s="44"/>
      <c r="BR509" s="44"/>
      <c r="BS509" s="30"/>
    </row>
    <row r="510" spans="1:71" ht="13.5" customHeight="1" x14ac:dyDescent="0.25">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c r="AA510" s="30"/>
      <c r="AB510" s="30"/>
      <c r="AC510" s="30"/>
      <c r="AD510" s="30"/>
      <c r="AE510" s="30"/>
      <c r="AF510" s="30"/>
      <c r="AG510" s="30"/>
      <c r="AH510" s="30"/>
      <c r="AI510" s="30"/>
      <c r="AJ510" s="30"/>
      <c r="AK510" s="30"/>
      <c r="AL510" s="30"/>
      <c r="AM510" s="30"/>
      <c r="AN510" s="30"/>
      <c r="AO510" s="30"/>
      <c r="AP510" s="30"/>
      <c r="AQ510" s="30"/>
      <c r="AR510" s="30"/>
      <c r="AS510" s="30"/>
      <c r="AT510" s="30"/>
      <c r="AU510" s="30"/>
      <c r="AV510" s="30"/>
      <c r="AW510" s="30"/>
      <c r="AX510" s="30"/>
      <c r="AY510" s="30"/>
      <c r="AZ510" s="30"/>
      <c r="BA510" s="30"/>
      <c r="BB510" s="30"/>
      <c r="BC510" s="30"/>
      <c r="BD510" s="30"/>
      <c r="BE510" s="30"/>
      <c r="BF510" s="30"/>
      <c r="BG510" s="30"/>
      <c r="BH510" s="30"/>
      <c r="BI510" s="30"/>
      <c r="BJ510" s="30"/>
      <c r="BK510" s="30"/>
      <c r="BL510" s="30"/>
      <c r="BM510" s="30"/>
      <c r="BN510" s="30"/>
      <c r="BO510" s="30"/>
      <c r="BP510" s="30"/>
      <c r="BQ510" s="30"/>
      <c r="BR510" s="30"/>
      <c r="BS510" s="30"/>
    </row>
    <row r="511" spans="1:71" ht="13.5" customHeight="1" x14ac:dyDescent="0.25">
      <c r="A511" s="30"/>
      <c r="B511" s="61"/>
      <c r="C511" s="62"/>
      <c r="D511" s="62"/>
      <c r="E511" s="61"/>
      <c r="F511" s="62"/>
      <c r="G511" s="62"/>
      <c r="H511" s="62"/>
      <c r="I511" s="62"/>
      <c r="J511" s="62"/>
      <c r="K511" s="61"/>
      <c r="L511" s="62"/>
      <c r="M511" s="62"/>
      <c r="N511" s="62"/>
      <c r="O511" s="62"/>
      <c r="P511" s="62"/>
      <c r="Q511" s="61" t="s">
        <v>409</v>
      </c>
      <c r="R511" s="62"/>
      <c r="S511" s="63"/>
      <c r="T511" s="64"/>
      <c r="U511" s="62"/>
      <c r="V511" s="62"/>
      <c r="W511" s="61" t="s">
        <v>410</v>
      </c>
      <c r="X511" s="62"/>
      <c r="Y511" s="62"/>
      <c r="Z511" s="119"/>
      <c r="AA511" s="119"/>
      <c r="AB511" s="119"/>
      <c r="AC511" s="119"/>
      <c r="AD511" s="119"/>
      <c r="AE511" s="120"/>
      <c r="AF511" s="61" t="s">
        <v>411</v>
      </c>
      <c r="AG511" s="62"/>
      <c r="AH511" s="65"/>
      <c r="AI511" s="30"/>
      <c r="AJ511" s="30"/>
      <c r="AK511" s="61"/>
      <c r="AL511" s="62"/>
      <c r="AM511" s="62"/>
      <c r="AN511" s="61"/>
      <c r="AO511" s="62"/>
      <c r="AP511" s="62"/>
      <c r="AQ511" s="62"/>
      <c r="AR511" s="62"/>
      <c r="AS511" s="62"/>
      <c r="AT511" s="61"/>
      <c r="AU511" s="62"/>
      <c r="AV511" s="62"/>
      <c r="AW511" s="62"/>
      <c r="AX511" s="62"/>
      <c r="AY511" s="62"/>
      <c r="AZ511" s="61" t="s">
        <v>409</v>
      </c>
      <c r="BA511" s="62"/>
      <c r="BB511" s="63"/>
      <c r="BC511" s="64"/>
      <c r="BD511" s="62"/>
      <c r="BE511" s="62"/>
      <c r="BF511" s="61" t="s">
        <v>410</v>
      </c>
      <c r="BG511" s="62"/>
      <c r="BH511" s="62"/>
      <c r="BI511" s="119"/>
      <c r="BJ511" s="119"/>
      <c r="BK511" s="119"/>
      <c r="BL511" s="119"/>
      <c r="BM511" s="119"/>
      <c r="BN511" s="120"/>
      <c r="BO511" s="61" t="s">
        <v>411</v>
      </c>
      <c r="BP511" s="62"/>
      <c r="BQ511" s="65"/>
      <c r="BR511" s="30"/>
      <c r="BS511" s="30"/>
    </row>
    <row r="512" spans="1:71" ht="13.5" customHeight="1" x14ac:dyDescent="0.25">
      <c r="A512" s="30"/>
      <c r="B512" s="67"/>
      <c r="C512" s="68"/>
      <c r="D512" s="68"/>
      <c r="E512" s="67"/>
      <c r="F512" s="68"/>
      <c r="G512" s="68"/>
      <c r="H512" s="68"/>
      <c r="I512" s="68"/>
      <c r="J512" s="68"/>
      <c r="K512" s="67"/>
      <c r="L512" s="68"/>
      <c r="M512" s="68"/>
      <c r="N512" s="68"/>
      <c r="O512" s="68"/>
      <c r="P512" s="68"/>
      <c r="Q512" s="67" t="s">
        <v>413</v>
      </c>
      <c r="R512" s="68"/>
      <c r="S512" s="68"/>
      <c r="T512" s="67" t="s">
        <v>414</v>
      </c>
      <c r="U512" s="68"/>
      <c r="V512" s="68"/>
      <c r="W512" s="61" t="s">
        <v>415</v>
      </c>
      <c r="X512" s="62"/>
      <c r="Y512" s="63"/>
      <c r="Z512" s="61" t="s">
        <v>176</v>
      </c>
      <c r="AA512" s="62"/>
      <c r="AB512" s="63"/>
      <c r="AC512" s="61" t="s">
        <v>51</v>
      </c>
      <c r="AD512" s="62"/>
      <c r="AE512" s="63"/>
      <c r="AF512" s="67" t="s">
        <v>413</v>
      </c>
      <c r="AG512" s="68"/>
      <c r="AH512" s="70"/>
      <c r="AI512" s="30"/>
      <c r="AJ512" s="30"/>
      <c r="AK512" s="67"/>
      <c r="AL512" s="68"/>
      <c r="AM512" s="68"/>
      <c r="AN512" s="67"/>
      <c r="AO512" s="68"/>
      <c r="AP512" s="68"/>
      <c r="AQ512" s="68"/>
      <c r="AR512" s="68"/>
      <c r="AS512" s="68"/>
      <c r="AT512" s="67"/>
      <c r="AU512" s="68"/>
      <c r="AV512" s="68"/>
      <c r="AW512" s="68"/>
      <c r="AX512" s="68"/>
      <c r="AY512" s="68"/>
      <c r="AZ512" s="67" t="s">
        <v>413</v>
      </c>
      <c r="BA512" s="68"/>
      <c r="BB512" s="68"/>
      <c r="BC512" s="67" t="s">
        <v>414</v>
      </c>
      <c r="BD512" s="68"/>
      <c r="BE512" s="68"/>
      <c r="BF512" s="61" t="s">
        <v>415</v>
      </c>
      <c r="BG512" s="62"/>
      <c r="BH512" s="63"/>
      <c r="BI512" s="61" t="s">
        <v>176</v>
      </c>
      <c r="BJ512" s="62"/>
      <c r="BK512" s="63"/>
      <c r="BL512" s="61" t="s">
        <v>51</v>
      </c>
      <c r="BM512" s="62"/>
      <c r="BN512" s="63"/>
      <c r="BO512" s="67" t="s">
        <v>413</v>
      </c>
      <c r="BP512" s="68"/>
      <c r="BQ512" s="70"/>
      <c r="BR512" s="30"/>
      <c r="BS512" s="30"/>
    </row>
    <row r="513" spans="1:71" ht="13.5" customHeight="1" x14ac:dyDescent="0.25">
      <c r="A513" s="30"/>
      <c r="B513" s="67"/>
      <c r="C513" s="68"/>
      <c r="D513" s="68"/>
      <c r="E513" s="67"/>
      <c r="F513" s="68"/>
      <c r="G513" s="68"/>
      <c r="H513" s="68"/>
      <c r="I513" s="68"/>
      <c r="J513" s="68"/>
      <c r="K513" s="67"/>
      <c r="L513" s="68"/>
      <c r="M513" s="68"/>
      <c r="N513" s="68"/>
      <c r="O513" s="68"/>
      <c r="P513" s="68"/>
      <c r="Q513" s="67" t="s">
        <v>417</v>
      </c>
      <c r="R513" s="68"/>
      <c r="S513" s="69"/>
      <c r="T513" s="67" t="s">
        <v>418</v>
      </c>
      <c r="U513" s="68"/>
      <c r="V513" s="68"/>
      <c r="W513" s="67" t="s">
        <v>419</v>
      </c>
      <c r="X513" s="68"/>
      <c r="Y513" s="69"/>
      <c r="Z513" s="67" t="s">
        <v>419</v>
      </c>
      <c r="AA513" s="68"/>
      <c r="AB513" s="69"/>
      <c r="AC513" s="67" t="s">
        <v>419</v>
      </c>
      <c r="AD513" s="68"/>
      <c r="AE513" s="69"/>
      <c r="AF513" s="67" t="s">
        <v>417</v>
      </c>
      <c r="AG513" s="68"/>
      <c r="AH513" s="76"/>
      <c r="AI513" s="30"/>
      <c r="AJ513" s="30"/>
      <c r="AK513" s="67"/>
      <c r="AL513" s="68"/>
      <c r="AM513" s="68"/>
      <c r="AN513" s="67"/>
      <c r="AO513" s="68"/>
      <c r="AP513" s="68"/>
      <c r="AQ513" s="68"/>
      <c r="AR513" s="68"/>
      <c r="AS513" s="68"/>
      <c r="AT513" s="67"/>
      <c r="AU513" s="68"/>
      <c r="AV513" s="68"/>
      <c r="AW513" s="68"/>
      <c r="AX513" s="68"/>
      <c r="AY513" s="68"/>
      <c r="AZ513" s="67" t="s">
        <v>417</v>
      </c>
      <c r="BA513" s="68"/>
      <c r="BB513" s="69"/>
      <c r="BC513" s="67" t="s">
        <v>418</v>
      </c>
      <c r="BD513" s="68"/>
      <c r="BE513" s="68"/>
      <c r="BF513" s="67" t="s">
        <v>419</v>
      </c>
      <c r="BG513" s="68"/>
      <c r="BH513" s="69"/>
      <c r="BI513" s="67" t="s">
        <v>419</v>
      </c>
      <c r="BJ513" s="68"/>
      <c r="BK513" s="69"/>
      <c r="BL513" s="67" t="s">
        <v>419</v>
      </c>
      <c r="BM513" s="68"/>
      <c r="BN513" s="69"/>
      <c r="BO513" s="67" t="s">
        <v>417</v>
      </c>
      <c r="BP513" s="68"/>
      <c r="BQ513" s="76"/>
      <c r="BR513" s="30"/>
      <c r="BS513" s="30"/>
    </row>
    <row r="514" spans="1:71" ht="13.5" customHeight="1" x14ac:dyDescent="0.25">
      <c r="A514" s="30"/>
      <c r="B514" s="79" t="s">
        <v>211</v>
      </c>
      <c r="C514" s="81"/>
      <c r="D514" s="81"/>
      <c r="E514" s="79" t="s">
        <v>421</v>
      </c>
      <c r="F514" s="81"/>
      <c r="G514" s="81"/>
      <c r="H514" s="81"/>
      <c r="I514" s="81"/>
      <c r="J514" s="81"/>
      <c r="K514" s="79" t="s">
        <v>315</v>
      </c>
      <c r="L514" s="81"/>
      <c r="M514" s="81"/>
      <c r="N514" s="81"/>
      <c r="O514" s="81"/>
      <c r="P514" s="81"/>
      <c r="Q514" s="203"/>
      <c r="R514" s="204"/>
      <c r="S514" s="89">
        <v>1</v>
      </c>
      <c r="T514" s="205"/>
      <c r="U514" s="88"/>
      <c r="V514" s="88">
        <v>2</v>
      </c>
      <c r="W514" s="206"/>
      <c r="X514" s="207"/>
      <c r="Y514" s="89">
        <v>3</v>
      </c>
      <c r="Z514" s="206"/>
      <c r="AA514" s="207"/>
      <c r="AB514" s="89">
        <v>4</v>
      </c>
      <c r="AC514" s="206"/>
      <c r="AD514" s="207"/>
      <c r="AE514" s="89" t="s">
        <v>422</v>
      </c>
      <c r="AF514" s="206"/>
      <c r="AG514" s="207"/>
      <c r="AH514" s="89" t="s">
        <v>423</v>
      </c>
      <c r="AI514" s="30"/>
      <c r="AJ514" s="30"/>
      <c r="AK514" s="79" t="s">
        <v>211</v>
      </c>
      <c r="AL514" s="81"/>
      <c r="AM514" s="81"/>
      <c r="AN514" s="79" t="s">
        <v>421</v>
      </c>
      <c r="AO514" s="81"/>
      <c r="AP514" s="81"/>
      <c r="AQ514" s="81"/>
      <c r="AR514" s="81"/>
      <c r="AS514" s="81"/>
      <c r="AT514" s="79" t="s">
        <v>315</v>
      </c>
      <c r="AU514" s="81"/>
      <c r="AV514" s="81"/>
      <c r="AW514" s="81"/>
      <c r="AX514" s="81"/>
      <c r="AY514" s="81"/>
      <c r="AZ514" s="203"/>
      <c r="BA514" s="204"/>
      <c r="BB514" s="89">
        <v>1</v>
      </c>
      <c r="BC514" s="205"/>
      <c r="BD514" s="88"/>
      <c r="BE514" s="88">
        <v>2</v>
      </c>
      <c r="BF514" s="206"/>
      <c r="BG514" s="207"/>
      <c r="BH514" s="89">
        <v>3</v>
      </c>
      <c r="BI514" s="206"/>
      <c r="BJ514" s="207"/>
      <c r="BK514" s="89">
        <v>4</v>
      </c>
      <c r="BL514" s="206"/>
      <c r="BM514" s="207"/>
      <c r="BN514" s="89" t="s">
        <v>422</v>
      </c>
      <c r="BO514" s="206"/>
      <c r="BP514" s="207"/>
      <c r="BQ514" s="89" t="s">
        <v>423</v>
      </c>
      <c r="BR514" s="30"/>
      <c r="BS514" s="30"/>
    </row>
    <row r="515" spans="1:71" ht="13.5" customHeight="1" x14ac:dyDescent="0.25">
      <c r="A515" s="30"/>
      <c r="B515" s="574"/>
      <c r="C515" s="503"/>
      <c r="D515" s="524"/>
      <c r="E515" s="602"/>
      <c r="F515" s="503"/>
      <c r="G515" s="503"/>
      <c r="H515" s="503"/>
      <c r="I515" s="503"/>
      <c r="J515" s="503"/>
      <c r="K515" s="602"/>
      <c r="L515" s="503"/>
      <c r="M515" s="503"/>
      <c r="N515" s="503"/>
      <c r="O515" s="503"/>
      <c r="P515" s="503"/>
      <c r="Q515" s="602"/>
      <c r="R515" s="503"/>
      <c r="S515" s="524"/>
      <c r="T515" s="606"/>
      <c r="U515" s="503"/>
      <c r="V515" s="503"/>
      <c r="W515" s="602"/>
      <c r="X515" s="503"/>
      <c r="Y515" s="524"/>
      <c r="Z515" s="602"/>
      <c r="AA515" s="503"/>
      <c r="AB515" s="524"/>
      <c r="AC515" s="602" t="str">
        <f t="shared" ref="AC515:AC544" si="13">IF(SUM(W515,Z515)=0,"",SUM(W515,Z515))</f>
        <v/>
      </c>
      <c r="AD515" s="503"/>
      <c r="AE515" s="524"/>
      <c r="AF515" s="602" t="str">
        <f t="shared" ref="AF515:AF544" si="14">IF(SUM(Q515,T515-Z515)=0,"",SUM(Q515,T515-Z515))</f>
        <v/>
      </c>
      <c r="AG515" s="503"/>
      <c r="AH515" s="524"/>
      <c r="AI515" s="30"/>
      <c r="AJ515" s="30"/>
      <c r="AK515" s="574"/>
      <c r="AL515" s="503"/>
      <c r="AM515" s="524"/>
      <c r="AN515" s="602"/>
      <c r="AO515" s="503"/>
      <c r="AP515" s="503"/>
      <c r="AQ515" s="503"/>
      <c r="AR515" s="503"/>
      <c r="AS515" s="503"/>
      <c r="AT515" s="602"/>
      <c r="AU515" s="503"/>
      <c r="AV515" s="503"/>
      <c r="AW515" s="503"/>
      <c r="AX515" s="503"/>
      <c r="AY515" s="503"/>
      <c r="AZ515" s="602"/>
      <c r="BA515" s="503"/>
      <c r="BB515" s="524"/>
      <c r="BC515" s="606"/>
      <c r="BD515" s="503"/>
      <c r="BE515" s="503"/>
      <c r="BF515" s="602"/>
      <c r="BG515" s="503"/>
      <c r="BH515" s="524"/>
      <c r="BI515" s="602"/>
      <c r="BJ515" s="503"/>
      <c r="BK515" s="524"/>
      <c r="BL515" s="602" t="str">
        <f t="shared" ref="BL515:BL544" si="15">IF(SUM(BF515,BI515)=0,"",SUM(BF515,BI515))</f>
        <v/>
      </c>
      <c r="BM515" s="503"/>
      <c r="BN515" s="524"/>
      <c r="BO515" s="602" t="str">
        <f t="shared" ref="BO515:BO544" si="16">IF(SUM(AZ515,BC515-BI515)=0,"",SUM(AZ515,BC515-BI515))</f>
        <v/>
      </c>
      <c r="BP515" s="503"/>
      <c r="BQ515" s="524"/>
      <c r="BR515" s="30"/>
      <c r="BS515" s="30"/>
    </row>
    <row r="516" spans="1:71" ht="13.5" customHeight="1" x14ac:dyDescent="0.25">
      <c r="A516" s="30"/>
      <c r="B516" s="570"/>
      <c r="C516" s="503"/>
      <c r="D516" s="524"/>
      <c r="E516" s="547"/>
      <c r="F516" s="503"/>
      <c r="G516" s="503"/>
      <c r="H516" s="503"/>
      <c r="I516" s="503"/>
      <c r="J516" s="503"/>
      <c r="K516" s="547"/>
      <c r="L516" s="503"/>
      <c r="M516" s="503"/>
      <c r="N516" s="503"/>
      <c r="O516" s="503"/>
      <c r="P516" s="503"/>
      <c r="Q516" s="547"/>
      <c r="R516" s="503"/>
      <c r="S516" s="524"/>
      <c r="T516" s="607"/>
      <c r="U516" s="503"/>
      <c r="V516" s="503"/>
      <c r="W516" s="547"/>
      <c r="X516" s="503"/>
      <c r="Y516" s="524"/>
      <c r="Z516" s="547"/>
      <c r="AA516" s="503"/>
      <c r="AB516" s="524"/>
      <c r="AC516" s="547" t="str">
        <f t="shared" si="13"/>
        <v/>
      </c>
      <c r="AD516" s="503"/>
      <c r="AE516" s="524"/>
      <c r="AF516" s="547" t="str">
        <f t="shared" si="14"/>
        <v/>
      </c>
      <c r="AG516" s="503"/>
      <c r="AH516" s="524"/>
      <c r="AI516" s="30"/>
      <c r="AJ516" s="30"/>
      <c r="AK516" s="570"/>
      <c r="AL516" s="503"/>
      <c r="AM516" s="524"/>
      <c r="AN516" s="547"/>
      <c r="AO516" s="503"/>
      <c r="AP516" s="503"/>
      <c r="AQ516" s="503"/>
      <c r="AR516" s="503"/>
      <c r="AS516" s="503"/>
      <c r="AT516" s="547"/>
      <c r="AU516" s="503"/>
      <c r="AV516" s="503"/>
      <c r="AW516" s="503"/>
      <c r="AX516" s="503"/>
      <c r="AY516" s="503"/>
      <c r="AZ516" s="547"/>
      <c r="BA516" s="503"/>
      <c r="BB516" s="524"/>
      <c r="BC516" s="607"/>
      <c r="BD516" s="503"/>
      <c r="BE516" s="503"/>
      <c r="BF516" s="547"/>
      <c r="BG516" s="503"/>
      <c r="BH516" s="524"/>
      <c r="BI516" s="547"/>
      <c r="BJ516" s="503"/>
      <c r="BK516" s="524"/>
      <c r="BL516" s="547" t="str">
        <f t="shared" si="15"/>
        <v/>
      </c>
      <c r="BM516" s="503"/>
      <c r="BN516" s="524"/>
      <c r="BO516" s="547" t="str">
        <f t="shared" si="16"/>
        <v/>
      </c>
      <c r="BP516" s="503"/>
      <c r="BQ516" s="524"/>
      <c r="BR516" s="30"/>
      <c r="BS516" s="30"/>
    </row>
    <row r="517" spans="1:71" ht="13.5" customHeight="1" x14ac:dyDescent="0.25">
      <c r="A517" s="30"/>
      <c r="B517" s="574"/>
      <c r="C517" s="503"/>
      <c r="D517" s="524"/>
      <c r="E517" s="602"/>
      <c r="F517" s="503"/>
      <c r="G517" s="503"/>
      <c r="H517" s="503"/>
      <c r="I517" s="503"/>
      <c r="J517" s="503"/>
      <c r="K517" s="602"/>
      <c r="L517" s="503"/>
      <c r="M517" s="503"/>
      <c r="N517" s="503"/>
      <c r="O517" s="503"/>
      <c r="P517" s="503"/>
      <c r="Q517" s="602"/>
      <c r="R517" s="503"/>
      <c r="S517" s="524"/>
      <c r="T517" s="606"/>
      <c r="U517" s="503"/>
      <c r="V517" s="503"/>
      <c r="W517" s="602"/>
      <c r="X517" s="503"/>
      <c r="Y517" s="524"/>
      <c r="Z517" s="602"/>
      <c r="AA517" s="503"/>
      <c r="AB517" s="524"/>
      <c r="AC517" s="602" t="str">
        <f t="shared" si="13"/>
        <v/>
      </c>
      <c r="AD517" s="503"/>
      <c r="AE517" s="524"/>
      <c r="AF517" s="602" t="str">
        <f t="shared" si="14"/>
        <v/>
      </c>
      <c r="AG517" s="503"/>
      <c r="AH517" s="524"/>
      <c r="AI517" s="30"/>
      <c r="AJ517" s="30"/>
      <c r="AK517" s="574"/>
      <c r="AL517" s="503"/>
      <c r="AM517" s="524"/>
      <c r="AN517" s="602"/>
      <c r="AO517" s="503"/>
      <c r="AP517" s="503"/>
      <c r="AQ517" s="503"/>
      <c r="AR517" s="503"/>
      <c r="AS517" s="503"/>
      <c r="AT517" s="602"/>
      <c r="AU517" s="503"/>
      <c r="AV517" s="503"/>
      <c r="AW517" s="503"/>
      <c r="AX517" s="503"/>
      <c r="AY517" s="503"/>
      <c r="AZ517" s="602"/>
      <c r="BA517" s="503"/>
      <c r="BB517" s="524"/>
      <c r="BC517" s="606"/>
      <c r="BD517" s="503"/>
      <c r="BE517" s="503"/>
      <c r="BF517" s="602"/>
      <c r="BG517" s="503"/>
      <c r="BH517" s="524"/>
      <c r="BI517" s="602"/>
      <c r="BJ517" s="503"/>
      <c r="BK517" s="524"/>
      <c r="BL517" s="602" t="str">
        <f t="shared" si="15"/>
        <v/>
      </c>
      <c r="BM517" s="503"/>
      <c r="BN517" s="524"/>
      <c r="BO517" s="602" t="str">
        <f t="shared" si="16"/>
        <v/>
      </c>
      <c r="BP517" s="503"/>
      <c r="BQ517" s="524"/>
      <c r="BR517" s="30"/>
      <c r="BS517" s="30"/>
    </row>
    <row r="518" spans="1:71" ht="13.5" customHeight="1" x14ac:dyDescent="0.25">
      <c r="A518" s="30"/>
      <c r="B518" s="570"/>
      <c r="C518" s="503"/>
      <c r="D518" s="524"/>
      <c r="E518" s="547"/>
      <c r="F518" s="503"/>
      <c r="G518" s="503"/>
      <c r="H518" s="503"/>
      <c r="I518" s="503"/>
      <c r="J518" s="503"/>
      <c r="K518" s="547"/>
      <c r="L518" s="503"/>
      <c r="M518" s="503"/>
      <c r="N518" s="503"/>
      <c r="O518" s="503"/>
      <c r="P518" s="503"/>
      <c r="Q518" s="547"/>
      <c r="R518" s="503"/>
      <c r="S518" s="524"/>
      <c r="T518" s="607"/>
      <c r="U518" s="503"/>
      <c r="V518" s="503"/>
      <c r="W518" s="547"/>
      <c r="X518" s="503"/>
      <c r="Y518" s="524"/>
      <c r="Z518" s="547"/>
      <c r="AA518" s="503"/>
      <c r="AB518" s="524"/>
      <c r="AC518" s="547" t="str">
        <f t="shared" si="13"/>
        <v/>
      </c>
      <c r="AD518" s="503"/>
      <c r="AE518" s="524"/>
      <c r="AF518" s="547" t="str">
        <f t="shared" si="14"/>
        <v/>
      </c>
      <c r="AG518" s="503"/>
      <c r="AH518" s="524"/>
      <c r="AI518" s="30"/>
      <c r="AJ518" s="30"/>
      <c r="AK518" s="570"/>
      <c r="AL518" s="503"/>
      <c r="AM518" s="524"/>
      <c r="AN518" s="547"/>
      <c r="AO518" s="503"/>
      <c r="AP518" s="503"/>
      <c r="AQ518" s="503"/>
      <c r="AR518" s="503"/>
      <c r="AS518" s="503"/>
      <c r="AT518" s="547"/>
      <c r="AU518" s="503"/>
      <c r="AV518" s="503"/>
      <c r="AW518" s="503"/>
      <c r="AX518" s="503"/>
      <c r="AY518" s="503"/>
      <c r="AZ518" s="547"/>
      <c r="BA518" s="503"/>
      <c r="BB518" s="524"/>
      <c r="BC518" s="607"/>
      <c r="BD518" s="503"/>
      <c r="BE518" s="503"/>
      <c r="BF518" s="547"/>
      <c r="BG518" s="503"/>
      <c r="BH518" s="524"/>
      <c r="BI518" s="547"/>
      <c r="BJ518" s="503"/>
      <c r="BK518" s="524"/>
      <c r="BL518" s="547" t="str">
        <f t="shared" si="15"/>
        <v/>
      </c>
      <c r="BM518" s="503"/>
      <c r="BN518" s="524"/>
      <c r="BO518" s="547" t="str">
        <f t="shared" si="16"/>
        <v/>
      </c>
      <c r="BP518" s="503"/>
      <c r="BQ518" s="524"/>
      <c r="BR518" s="30"/>
      <c r="BS518" s="30"/>
    </row>
    <row r="519" spans="1:71" ht="13.5" customHeight="1" x14ac:dyDescent="0.25">
      <c r="A519" s="30"/>
      <c r="B519" s="574"/>
      <c r="C519" s="503"/>
      <c r="D519" s="524"/>
      <c r="E519" s="602"/>
      <c r="F519" s="503"/>
      <c r="G519" s="503"/>
      <c r="H519" s="503"/>
      <c r="I519" s="503"/>
      <c r="J519" s="503"/>
      <c r="K519" s="602"/>
      <c r="L519" s="503"/>
      <c r="M519" s="503"/>
      <c r="N519" s="503"/>
      <c r="O519" s="503"/>
      <c r="P519" s="503"/>
      <c r="Q519" s="602"/>
      <c r="R519" s="503"/>
      <c r="S519" s="524"/>
      <c r="T519" s="606"/>
      <c r="U519" s="503"/>
      <c r="V519" s="503"/>
      <c r="W519" s="602"/>
      <c r="X519" s="503"/>
      <c r="Y519" s="524"/>
      <c r="Z519" s="602"/>
      <c r="AA519" s="503"/>
      <c r="AB519" s="524"/>
      <c r="AC519" s="602" t="str">
        <f t="shared" si="13"/>
        <v/>
      </c>
      <c r="AD519" s="503"/>
      <c r="AE519" s="524"/>
      <c r="AF519" s="602" t="str">
        <f t="shared" si="14"/>
        <v/>
      </c>
      <c r="AG519" s="503"/>
      <c r="AH519" s="524"/>
      <c r="AI519" s="30"/>
      <c r="AJ519" s="30"/>
      <c r="AK519" s="574"/>
      <c r="AL519" s="503"/>
      <c r="AM519" s="524"/>
      <c r="AN519" s="602"/>
      <c r="AO519" s="503"/>
      <c r="AP519" s="503"/>
      <c r="AQ519" s="503"/>
      <c r="AR519" s="503"/>
      <c r="AS519" s="503"/>
      <c r="AT519" s="602"/>
      <c r="AU519" s="503"/>
      <c r="AV519" s="503"/>
      <c r="AW519" s="503"/>
      <c r="AX519" s="503"/>
      <c r="AY519" s="503"/>
      <c r="AZ519" s="602"/>
      <c r="BA519" s="503"/>
      <c r="BB519" s="524"/>
      <c r="BC519" s="606"/>
      <c r="BD519" s="503"/>
      <c r="BE519" s="503"/>
      <c r="BF519" s="602"/>
      <c r="BG519" s="503"/>
      <c r="BH519" s="524"/>
      <c r="BI519" s="602"/>
      <c r="BJ519" s="503"/>
      <c r="BK519" s="524"/>
      <c r="BL519" s="602" t="str">
        <f t="shared" si="15"/>
        <v/>
      </c>
      <c r="BM519" s="503"/>
      <c r="BN519" s="524"/>
      <c r="BO519" s="602" t="str">
        <f t="shared" si="16"/>
        <v/>
      </c>
      <c r="BP519" s="503"/>
      <c r="BQ519" s="524"/>
      <c r="BR519" s="30"/>
      <c r="BS519" s="30"/>
    </row>
    <row r="520" spans="1:71" ht="13.5" customHeight="1" x14ac:dyDescent="0.25">
      <c r="A520" s="30"/>
      <c r="B520" s="570"/>
      <c r="C520" s="503"/>
      <c r="D520" s="524"/>
      <c r="E520" s="547"/>
      <c r="F520" s="503"/>
      <c r="G520" s="503"/>
      <c r="H520" s="503"/>
      <c r="I520" s="503"/>
      <c r="J520" s="503"/>
      <c r="K520" s="547"/>
      <c r="L520" s="503"/>
      <c r="M520" s="503"/>
      <c r="N520" s="503"/>
      <c r="O520" s="503"/>
      <c r="P520" s="503"/>
      <c r="Q520" s="547"/>
      <c r="R520" s="503"/>
      <c r="S520" s="524"/>
      <c r="T520" s="607"/>
      <c r="U520" s="503"/>
      <c r="V520" s="503"/>
      <c r="W520" s="547"/>
      <c r="X520" s="503"/>
      <c r="Y520" s="524"/>
      <c r="Z520" s="547"/>
      <c r="AA520" s="503"/>
      <c r="AB520" s="524"/>
      <c r="AC520" s="547" t="str">
        <f t="shared" si="13"/>
        <v/>
      </c>
      <c r="AD520" s="503"/>
      <c r="AE520" s="524"/>
      <c r="AF520" s="547" t="str">
        <f t="shared" si="14"/>
        <v/>
      </c>
      <c r="AG520" s="503"/>
      <c r="AH520" s="524"/>
      <c r="AI520" s="30"/>
      <c r="AJ520" s="30"/>
      <c r="AK520" s="570"/>
      <c r="AL520" s="503"/>
      <c r="AM520" s="524"/>
      <c r="AN520" s="547"/>
      <c r="AO520" s="503"/>
      <c r="AP520" s="503"/>
      <c r="AQ520" s="503"/>
      <c r="AR520" s="503"/>
      <c r="AS520" s="503"/>
      <c r="AT520" s="547"/>
      <c r="AU520" s="503"/>
      <c r="AV520" s="503"/>
      <c r="AW520" s="503"/>
      <c r="AX520" s="503"/>
      <c r="AY520" s="503"/>
      <c r="AZ520" s="547"/>
      <c r="BA520" s="503"/>
      <c r="BB520" s="524"/>
      <c r="BC520" s="607"/>
      <c r="BD520" s="503"/>
      <c r="BE520" s="503"/>
      <c r="BF520" s="547"/>
      <c r="BG520" s="503"/>
      <c r="BH520" s="524"/>
      <c r="BI520" s="547"/>
      <c r="BJ520" s="503"/>
      <c r="BK520" s="524"/>
      <c r="BL520" s="547" t="str">
        <f t="shared" si="15"/>
        <v/>
      </c>
      <c r="BM520" s="503"/>
      <c r="BN520" s="524"/>
      <c r="BO520" s="547" t="str">
        <f t="shared" si="16"/>
        <v/>
      </c>
      <c r="BP520" s="503"/>
      <c r="BQ520" s="524"/>
      <c r="BR520" s="30"/>
      <c r="BS520" s="30"/>
    </row>
    <row r="521" spans="1:71" ht="13.5" customHeight="1" x14ac:dyDescent="0.25">
      <c r="A521" s="30"/>
      <c r="B521" s="574"/>
      <c r="C521" s="503"/>
      <c r="D521" s="524"/>
      <c r="E521" s="602"/>
      <c r="F521" s="503"/>
      <c r="G521" s="503"/>
      <c r="H521" s="503"/>
      <c r="I521" s="503"/>
      <c r="J521" s="503"/>
      <c r="K521" s="602"/>
      <c r="L521" s="503"/>
      <c r="M521" s="503"/>
      <c r="N521" s="503"/>
      <c r="O521" s="503"/>
      <c r="P521" s="503"/>
      <c r="Q521" s="602"/>
      <c r="R521" s="503"/>
      <c r="S521" s="524"/>
      <c r="T521" s="606"/>
      <c r="U521" s="503"/>
      <c r="V521" s="503"/>
      <c r="W521" s="602"/>
      <c r="X521" s="503"/>
      <c r="Y521" s="524"/>
      <c r="Z521" s="602"/>
      <c r="AA521" s="503"/>
      <c r="AB521" s="524"/>
      <c r="AC521" s="602" t="str">
        <f t="shared" si="13"/>
        <v/>
      </c>
      <c r="AD521" s="503"/>
      <c r="AE521" s="524"/>
      <c r="AF521" s="602" t="str">
        <f t="shared" si="14"/>
        <v/>
      </c>
      <c r="AG521" s="503"/>
      <c r="AH521" s="524"/>
      <c r="AI521" s="30"/>
      <c r="AJ521" s="30"/>
      <c r="AK521" s="574"/>
      <c r="AL521" s="503"/>
      <c r="AM521" s="524"/>
      <c r="AN521" s="602"/>
      <c r="AO521" s="503"/>
      <c r="AP521" s="503"/>
      <c r="AQ521" s="503"/>
      <c r="AR521" s="503"/>
      <c r="AS521" s="503"/>
      <c r="AT521" s="602"/>
      <c r="AU521" s="503"/>
      <c r="AV521" s="503"/>
      <c r="AW521" s="503"/>
      <c r="AX521" s="503"/>
      <c r="AY521" s="503"/>
      <c r="AZ521" s="602"/>
      <c r="BA521" s="503"/>
      <c r="BB521" s="524"/>
      <c r="BC521" s="606"/>
      <c r="BD521" s="503"/>
      <c r="BE521" s="503"/>
      <c r="BF521" s="602"/>
      <c r="BG521" s="503"/>
      <c r="BH521" s="524"/>
      <c r="BI521" s="602"/>
      <c r="BJ521" s="503"/>
      <c r="BK521" s="524"/>
      <c r="BL521" s="602" t="str">
        <f t="shared" si="15"/>
        <v/>
      </c>
      <c r="BM521" s="503"/>
      <c r="BN521" s="524"/>
      <c r="BO521" s="602" t="str">
        <f t="shared" si="16"/>
        <v/>
      </c>
      <c r="BP521" s="503"/>
      <c r="BQ521" s="524"/>
      <c r="BR521" s="30"/>
      <c r="BS521" s="30"/>
    </row>
    <row r="522" spans="1:71" ht="13.5" customHeight="1" x14ac:dyDescent="0.25">
      <c r="A522" s="30"/>
      <c r="B522" s="570"/>
      <c r="C522" s="503"/>
      <c r="D522" s="524"/>
      <c r="E522" s="547"/>
      <c r="F522" s="503"/>
      <c r="G522" s="503"/>
      <c r="H522" s="503"/>
      <c r="I522" s="503"/>
      <c r="J522" s="503"/>
      <c r="K522" s="547"/>
      <c r="L522" s="503"/>
      <c r="M522" s="503"/>
      <c r="N522" s="503"/>
      <c r="O522" s="503"/>
      <c r="P522" s="503"/>
      <c r="Q522" s="547"/>
      <c r="R522" s="503"/>
      <c r="S522" s="524"/>
      <c r="T522" s="607"/>
      <c r="U522" s="503"/>
      <c r="V522" s="503"/>
      <c r="W522" s="547"/>
      <c r="X522" s="503"/>
      <c r="Y522" s="524"/>
      <c r="Z522" s="547"/>
      <c r="AA522" s="503"/>
      <c r="AB522" s="524"/>
      <c r="AC522" s="547" t="str">
        <f t="shared" si="13"/>
        <v/>
      </c>
      <c r="AD522" s="503"/>
      <c r="AE522" s="524"/>
      <c r="AF522" s="547" t="str">
        <f t="shared" si="14"/>
        <v/>
      </c>
      <c r="AG522" s="503"/>
      <c r="AH522" s="524"/>
      <c r="AI522" s="30"/>
      <c r="AJ522" s="30"/>
      <c r="AK522" s="570"/>
      <c r="AL522" s="503"/>
      <c r="AM522" s="524"/>
      <c r="AN522" s="547"/>
      <c r="AO522" s="503"/>
      <c r="AP522" s="503"/>
      <c r="AQ522" s="503"/>
      <c r="AR522" s="503"/>
      <c r="AS522" s="503"/>
      <c r="AT522" s="547"/>
      <c r="AU522" s="503"/>
      <c r="AV522" s="503"/>
      <c r="AW522" s="503"/>
      <c r="AX522" s="503"/>
      <c r="AY522" s="503"/>
      <c r="AZ522" s="547"/>
      <c r="BA522" s="503"/>
      <c r="BB522" s="524"/>
      <c r="BC522" s="607"/>
      <c r="BD522" s="503"/>
      <c r="BE522" s="503"/>
      <c r="BF522" s="547"/>
      <c r="BG522" s="503"/>
      <c r="BH522" s="524"/>
      <c r="BI522" s="547"/>
      <c r="BJ522" s="503"/>
      <c r="BK522" s="524"/>
      <c r="BL522" s="547" t="str">
        <f t="shared" si="15"/>
        <v/>
      </c>
      <c r="BM522" s="503"/>
      <c r="BN522" s="524"/>
      <c r="BO522" s="547" t="str">
        <f t="shared" si="16"/>
        <v/>
      </c>
      <c r="BP522" s="503"/>
      <c r="BQ522" s="524"/>
      <c r="BR522" s="30"/>
      <c r="BS522" s="30"/>
    </row>
    <row r="523" spans="1:71" ht="13.5" customHeight="1" x14ac:dyDescent="0.25">
      <c r="A523" s="30"/>
      <c r="B523" s="574"/>
      <c r="C523" s="503"/>
      <c r="D523" s="524"/>
      <c r="E523" s="602"/>
      <c r="F523" s="503"/>
      <c r="G523" s="503"/>
      <c r="H523" s="503"/>
      <c r="I523" s="503"/>
      <c r="J523" s="503"/>
      <c r="K523" s="602"/>
      <c r="L523" s="503"/>
      <c r="M523" s="503"/>
      <c r="N523" s="503"/>
      <c r="O523" s="503"/>
      <c r="P523" s="503"/>
      <c r="Q523" s="602"/>
      <c r="R523" s="503"/>
      <c r="S523" s="524"/>
      <c r="T523" s="606"/>
      <c r="U523" s="503"/>
      <c r="V523" s="503"/>
      <c r="W523" s="602"/>
      <c r="X523" s="503"/>
      <c r="Y523" s="524"/>
      <c r="Z523" s="602"/>
      <c r="AA523" s="503"/>
      <c r="AB523" s="524"/>
      <c r="AC523" s="602" t="str">
        <f t="shared" si="13"/>
        <v/>
      </c>
      <c r="AD523" s="503"/>
      <c r="AE523" s="524"/>
      <c r="AF523" s="602" t="str">
        <f t="shared" si="14"/>
        <v/>
      </c>
      <c r="AG523" s="503"/>
      <c r="AH523" s="524"/>
      <c r="AI523" s="30"/>
      <c r="AJ523" s="30"/>
      <c r="AK523" s="574"/>
      <c r="AL523" s="503"/>
      <c r="AM523" s="524"/>
      <c r="AN523" s="602"/>
      <c r="AO523" s="503"/>
      <c r="AP523" s="503"/>
      <c r="AQ523" s="503"/>
      <c r="AR523" s="503"/>
      <c r="AS523" s="503"/>
      <c r="AT523" s="602"/>
      <c r="AU523" s="503"/>
      <c r="AV523" s="503"/>
      <c r="AW523" s="503"/>
      <c r="AX523" s="503"/>
      <c r="AY523" s="503"/>
      <c r="AZ523" s="602"/>
      <c r="BA523" s="503"/>
      <c r="BB523" s="524"/>
      <c r="BC523" s="606"/>
      <c r="BD523" s="503"/>
      <c r="BE523" s="503"/>
      <c r="BF523" s="602"/>
      <c r="BG523" s="503"/>
      <c r="BH523" s="524"/>
      <c r="BI523" s="602"/>
      <c r="BJ523" s="503"/>
      <c r="BK523" s="524"/>
      <c r="BL523" s="602" t="str">
        <f t="shared" si="15"/>
        <v/>
      </c>
      <c r="BM523" s="503"/>
      <c r="BN523" s="524"/>
      <c r="BO523" s="602" t="str">
        <f t="shared" si="16"/>
        <v/>
      </c>
      <c r="BP523" s="503"/>
      <c r="BQ523" s="524"/>
      <c r="BR523" s="30"/>
      <c r="BS523" s="30"/>
    </row>
    <row r="524" spans="1:71" ht="13.5" customHeight="1" x14ac:dyDescent="0.25">
      <c r="A524" s="30"/>
      <c r="B524" s="570"/>
      <c r="C524" s="503"/>
      <c r="D524" s="524"/>
      <c r="E524" s="547"/>
      <c r="F524" s="503"/>
      <c r="G524" s="503"/>
      <c r="H524" s="503"/>
      <c r="I524" s="503"/>
      <c r="J524" s="503"/>
      <c r="K524" s="547"/>
      <c r="L524" s="503"/>
      <c r="M524" s="503"/>
      <c r="N524" s="503"/>
      <c r="O524" s="503"/>
      <c r="P524" s="503"/>
      <c r="Q524" s="547"/>
      <c r="R524" s="503"/>
      <c r="S524" s="524"/>
      <c r="T524" s="607"/>
      <c r="U524" s="503"/>
      <c r="V524" s="503"/>
      <c r="W524" s="547"/>
      <c r="X524" s="503"/>
      <c r="Y524" s="524"/>
      <c r="Z524" s="547"/>
      <c r="AA524" s="503"/>
      <c r="AB524" s="524"/>
      <c r="AC524" s="547" t="str">
        <f t="shared" si="13"/>
        <v/>
      </c>
      <c r="AD524" s="503"/>
      <c r="AE524" s="524"/>
      <c r="AF524" s="547" t="str">
        <f t="shared" si="14"/>
        <v/>
      </c>
      <c r="AG524" s="503"/>
      <c r="AH524" s="524"/>
      <c r="AI524" s="30"/>
      <c r="AJ524" s="30"/>
      <c r="AK524" s="570"/>
      <c r="AL524" s="503"/>
      <c r="AM524" s="524"/>
      <c r="AN524" s="547"/>
      <c r="AO524" s="503"/>
      <c r="AP524" s="503"/>
      <c r="AQ524" s="503"/>
      <c r="AR524" s="503"/>
      <c r="AS524" s="503"/>
      <c r="AT524" s="547"/>
      <c r="AU524" s="503"/>
      <c r="AV524" s="503"/>
      <c r="AW524" s="503"/>
      <c r="AX524" s="503"/>
      <c r="AY524" s="503"/>
      <c r="AZ524" s="547"/>
      <c r="BA524" s="503"/>
      <c r="BB524" s="524"/>
      <c r="BC524" s="607"/>
      <c r="BD524" s="503"/>
      <c r="BE524" s="503"/>
      <c r="BF524" s="547"/>
      <c r="BG524" s="503"/>
      <c r="BH524" s="524"/>
      <c r="BI524" s="547"/>
      <c r="BJ524" s="503"/>
      <c r="BK524" s="524"/>
      <c r="BL524" s="547" t="str">
        <f t="shared" si="15"/>
        <v/>
      </c>
      <c r="BM524" s="503"/>
      <c r="BN524" s="524"/>
      <c r="BO524" s="547" t="str">
        <f t="shared" si="16"/>
        <v/>
      </c>
      <c r="BP524" s="503"/>
      <c r="BQ524" s="524"/>
      <c r="BR524" s="30"/>
      <c r="BS524" s="30"/>
    </row>
    <row r="525" spans="1:71" ht="13.5" customHeight="1" x14ac:dyDescent="0.25">
      <c r="A525" s="30"/>
      <c r="B525" s="574"/>
      <c r="C525" s="503"/>
      <c r="D525" s="524"/>
      <c r="E525" s="602"/>
      <c r="F525" s="503"/>
      <c r="G525" s="503"/>
      <c r="H525" s="503"/>
      <c r="I525" s="503"/>
      <c r="J525" s="503"/>
      <c r="K525" s="602"/>
      <c r="L525" s="503"/>
      <c r="M525" s="503"/>
      <c r="N525" s="503"/>
      <c r="O525" s="503"/>
      <c r="P525" s="503"/>
      <c r="Q525" s="602"/>
      <c r="R525" s="503"/>
      <c r="S525" s="524"/>
      <c r="T525" s="606"/>
      <c r="U525" s="503"/>
      <c r="V525" s="503"/>
      <c r="W525" s="602"/>
      <c r="X525" s="503"/>
      <c r="Y525" s="524"/>
      <c r="Z525" s="602"/>
      <c r="AA525" s="503"/>
      <c r="AB525" s="524"/>
      <c r="AC525" s="602" t="str">
        <f t="shared" si="13"/>
        <v/>
      </c>
      <c r="AD525" s="503"/>
      <c r="AE525" s="524"/>
      <c r="AF525" s="602" t="str">
        <f t="shared" si="14"/>
        <v/>
      </c>
      <c r="AG525" s="503"/>
      <c r="AH525" s="524"/>
      <c r="AI525" s="30"/>
      <c r="AJ525" s="30"/>
      <c r="AK525" s="574"/>
      <c r="AL525" s="503"/>
      <c r="AM525" s="524"/>
      <c r="AN525" s="602"/>
      <c r="AO525" s="503"/>
      <c r="AP525" s="503"/>
      <c r="AQ525" s="503"/>
      <c r="AR525" s="503"/>
      <c r="AS525" s="503"/>
      <c r="AT525" s="602"/>
      <c r="AU525" s="503"/>
      <c r="AV525" s="503"/>
      <c r="AW525" s="503"/>
      <c r="AX525" s="503"/>
      <c r="AY525" s="503"/>
      <c r="AZ525" s="602"/>
      <c r="BA525" s="503"/>
      <c r="BB525" s="524"/>
      <c r="BC525" s="606"/>
      <c r="BD525" s="503"/>
      <c r="BE525" s="503"/>
      <c r="BF525" s="602"/>
      <c r="BG525" s="503"/>
      <c r="BH525" s="524"/>
      <c r="BI525" s="602"/>
      <c r="BJ525" s="503"/>
      <c r="BK525" s="524"/>
      <c r="BL525" s="602" t="str">
        <f t="shared" si="15"/>
        <v/>
      </c>
      <c r="BM525" s="503"/>
      <c r="BN525" s="524"/>
      <c r="BO525" s="602" t="str">
        <f t="shared" si="16"/>
        <v/>
      </c>
      <c r="BP525" s="503"/>
      <c r="BQ525" s="524"/>
      <c r="BR525" s="30"/>
      <c r="BS525" s="30"/>
    </row>
    <row r="526" spans="1:71" ht="13.5" customHeight="1" x14ac:dyDescent="0.25">
      <c r="A526" s="30"/>
      <c r="B526" s="570"/>
      <c r="C526" s="503"/>
      <c r="D526" s="524"/>
      <c r="E526" s="547"/>
      <c r="F526" s="503"/>
      <c r="G526" s="503"/>
      <c r="H526" s="503"/>
      <c r="I526" s="503"/>
      <c r="J526" s="503"/>
      <c r="K526" s="547"/>
      <c r="L526" s="503"/>
      <c r="M526" s="503"/>
      <c r="N526" s="503"/>
      <c r="O526" s="503"/>
      <c r="P526" s="503"/>
      <c r="Q526" s="547"/>
      <c r="R526" s="503"/>
      <c r="S526" s="524"/>
      <c r="T526" s="607"/>
      <c r="U526" s="503"/>
      <c r="V526" s="503"/>
      <c r="W526" s="547"/>
      <c r="X526" s="503"/>
      <c r="Y526" s="524"/>
      <c r="Z526" s="547"/>
      <c r="AA526" s="503"/>
      <c r="AB526" s="524"/>
      <c r="AC526" s="547" t="str">
        <f t="shared" si="13"/>
        <v/>
      </c>
      <c r="AD526" s="503"/>
      <c r="AE526" s="524"/>
      <c r="AF526" s="547" t="str">
        <f t="shared" si="14"/>
        <v/>
      </c>
      <c r="AG526" s="503"/>
      <c r="AH526" s="524"/>
      <c r="AI526" s="30"/>
      <c r="AJ526" s="30"/>
      <c r="AK526" s="570"/>
      <c r="AL526" s="503"/>
      <c r="AM526" s="524"/>
      <c r="AN526" s="547"/>
      <c r="AO526" s="503"/>
      <c r="AP526" s="503"/>
      <c r="AQ526" s="503"/>
      <c r="AR526" s="503"/>
      <c r="AS526" s="503"/>
      <c r="AT526" s="547"/>
      <c r="AU526" s="503"/>
      <c r="AV526" s="503"/>
      <c r="AW526" s="503"/>
      <c r="AX526" s="503"/>
      <c r="AY526" s="503"/>
      <c r="AZ526" s="547"/>
      <c r="BA526" s="503"/>
      <c r="BB526" s="524"/>
      <c r="BC526" s="607"/>
      <c r="BD526" s="503"/>
      <c r="BE526" s="503"/>
      <c r="BF526" s="547"/>
      <c r="BG526" s="503"/>
      <c r="BH526" s="524"/>
      <c r="BI526" s="547"/>
      <c r="BJ526" s="503"/>
      <c r="BK526" s="524"/>
      <c r="BL526" s="547" t="str">
        <f t="shared" si="15"/>
        <v/>
      </c>
      <c r="BM526" s="503"/>
      <c r="BN526" s="524"/>
      <c r="BO526" s="547" t="str">
        <f t="shared" si="16"/>
        <v/>
      </c>
      <c r="BP526" s="503"/>
      <c r="BQ526" s="524"/>
      <c r="BR526" s="30"/>
      <c r="BS526" s="30"/>
    </row>
    <row r="527" spans="1:71" ht="13.5" customHeight="1" x14ac:dyDescent="0.25">
      <c r="A527" s="30"/>
      <c r="B527" s="574"/>
      <c r="C527" s="503"/>
      <c r="D527" s="524"/>
      <c r="E527" s="602"/>
      <c r="F527" s="503"/>
      <c r="G527" s="503"/>
      <c r="H527" s="503"/>
      <c r="I527" s="503"/>
      <c r="J527" s="503"/>
      <c r="K527" s="602"/>
      <c r="L527" s="503"/>
      <c r="M527" s="503"/>
      <c r="N527" s="503"/>
      <c r="O527" s="503"/>
      <c r="P527" s="503"/>
      <c r="Q527" s="602"/>
      <c r="R527" s="503"/>
      <c r="S527" s="524"/>
      <c r="T527" s="606"/>
      <c r="U527" s="503"/>
      <c r="V527" s="503"/>
      <c r="W527" s="602"/>
      <c r="X527" s="503"/>
      <c r="Y527" s="524"/>
      <c r="Z527" s="602"/>
      <c r="AA527" s="503"/>
      <c r="AB527" s="524"/>
      <c r="AC527" s="602" t="str">
        <f t="shared" si="13"/>
        <v/>
      </c>
      <c r="AD527" s="503"/>
      <c r="AE527" s="524"/>
      <c r="AF527" s="602" t="str">
        <f t="shared" si="14"/>
        <v/>
      </c>
      <c r="AG527" s="503"/>
      <c r="AH527" s="524"/>
      <c r="AI527" s="30"/>
      <c r="AJ527" s="30"/>
      <c r="AK527" s="574"/>
      <c r="AL527" s="503"/>
      <c r="AM527" s="524"/>
      <c r="AN527" s="602"/>
      <c r="AO527" s="503"/>
      <c r="AP527" s="503"/>
      <c r="AQ527" s="503"/>
      <c r="AR527" s="503"/>
      <c r="AS527" s="503"/>
      <c r="AT527" s="602"/>
      <c r="AU527" s="503"/>
      <c r="AV527" s="503"/>
      <c r="AW527" s="503"/>
      <c r="AX527" s="503"/>
      <c r="AY527" s="503"/>
      <c r="AZ527" s="602"/>
      <c r="BA527" s="503"/>
      <c r="BB527" s="524"/>
      <c r="BC527" s="606"/>
      <c r="BD527" s="503"/>
      <c r="BE527" s="503"/>
      <c r="BF527" s="602"/>
      <c r="BG527" s="503"/>
      <c r="BH527" s="524"/>
      <c r="BI527" s="602"/>
      <c r="BJ527" s="503"/>
      <c r="BK527" s="524"/>
      <c r="BL527" s="602" t="str">
        <f t="shared" si="15"/>
        <v/>
      </c>
      <c r="BM527" s="503"/>
      <c r="BN527" s="524"/>
      <c r="BO527" s="602" t="str">
        <f t="shared" si="16"/>
        <v/>
      </c>
      <c r="BP527" s="503"/>
      <c r="BQ527" s="524"/>
      <c r="BR527" s="30"/>
      <c r="BS527" s="30"/>
    </row>
    <row r="528" spans="1:71" ht="13.5" customHeight="1" x14ac:dyDescent="0.25">
      <c r="A528" s="30"/>
      <c r="B528" s="570"/>
      <c r="C528" s="503"/>
      <c r="D528" s="524"/>
      <c r="E528" s="547"/>
      <c r="F528" s="503"/>
      <c r="G528" s="503"/>
      <c r="H528" s="503"/>
      <c r="I528" s="503"/>
      <c r="J528" s="503"/>
      <c r="K528" s="547"/>
      <c r="L528" s="503"/>
      <c r="M528" s="503"/>
      <c r="N528" s="503"/>
      <c r="O528" s="503"/>
      <c r="P528" s="503"/>
      <c r="Q528" s="547"/>
      <c r="R528" s="503"/>
      <c r="S528" s="524"/>
      <c r="T528" s="607"/>
      <c r="U528" s="503"/>
      <c r="V528" s="503"/>
      <c r="W528" s="547"/>
      <c r="X528" s="503"/>
      <c r="Y528" s="524"/>
      <c r="Z528" s="547"/>
      <c r="AA528" s="503"/>
      <c r="AB528" s="524"/>
      <c r="AC528" s="547" t="str">
        <f t="shared" si="13"/>
        <v/>
      </c>
      <c r="AD528" s="503"/>
      <c r="AE528" s="524"/>
      <c r="AF528" s="547" t="str">
        <f t="shared" si="14"/>
        <v/>
      </c>
      <c r="AG528" s="503"/>
      <c r="AH528" s="524"/>
      <c r="AI528" s="30"/>
      <c r="AJ528" s="30"/>
      <c r="AK528" s="570"/>
      <c r="AL528" s="503"/>
      <c r="AM528" s="524"/>
      <c r="AN528" s="547"/>
      <c r="AO528" s="503"/>
      <c r="AP528" s="503"/>
      <c r="AQ528" s="503"/>
      <c r="AR528" s="503"/>
      <c r="AS528" s="503"/>
      <c r="AT528" s="547"/>
      <c r="AU528" s="503"/>
      <c r="AV528" s="503"/>
      <c r="AW528" s="503"/>
      <c r="AX528" s="503"/>
      <c r="AY528" s="503"/>
      <c r="AZ528" s="547"/>
      <c r="BA528" s="503"/>
      <c r="BB528" s="524"/>
      <c r="BC528" s="607"/>
      <c r="BD528" s="503"/>
      <c r="BE528" s="503"/>
      <c r="BF528" s="547"/>
      <c r="BG528" s="503"/>
      <c r="BH528" s="524"/>
      <c r="BI528" s="547"/>
      <c r="BJ528" s="503"/>
      <c r="BK528" s="524"/>
      <c r="BL528" s="547" t="str">
        <f t="shared" si="15"/>
        <v/>
      </c>
      <c r="BM528" s="503"/>
      <c r="BN528" s="524"/>
      <c r="BO528" s="547" t="str">
        <f t="shared" si="16"/>
        <v/>
      </c>
      <c r="BP528" s="503"/>
      <c r="BQ528" s="524"/>
      <c r="BR528" s="30"/>
      <c r="BS528" s="30"/>
    </row>
    <row r="529" spans="1:71" ht="13.5" customHeight="1" x14ac:dyDescent="0.25">
      <c r="A529" s="30"/>
      <c r="B529" s="574"/>
      <c r="C529" s="503"/>
      <c r="D529" s="524"/>
      <c r="E529" s="602"/>
      <c r="F529" s="503"/>
      <c r="G529" s="503"/>
      <c r="H529" s="503"/>
      <c r="I529" s="503"/>
      <c r="J529" s="503"/>
      <c r="K529" s="602"/>
      <c r="L529" s="503"/>
      <c r="M529" s="503"/>
      <c r="N529" s="503"/>
      <c r="O529" s="503"/>
      <c r="P529" s="503"/>
      <c r="Q529" s="602"/>
      <c r="R529" s="503"/>
      <c r="S529" s="524"/>
      <c r="T529" s="606"/>
      <c r="U529" s="503"/>
      <c r="V529" s="503"/>
      <c r="W529" s="602"/>
      <c r="X529" s="503"/>
      <c r="Y529" s="524"/>
      <c r="Z529" s="602"/>
      <c r="AA529" s="503"/>
      <c r="AB529" s="524"/>
      <c r="AC529" s="602" t="str">
        <f t="shared" si="13"/>
        <v/>
      </c>
      <c r="AD529" s="503"/>
      <c r="AE529" s="524"/>
      <c r="AF529" s="602" t="str">
        <f t="shared" si="14"/>
        <v/>
      </c>
      <c r="AG529" s="503"/>
      <c r="AH529" s="524"/>
      <c r="AI529" s="30"/>
      <c r="AJ529" s="30"/>
      <c r="AK529" s="574"/>
      <c r="AL529" s="503"/>
      <c r="AM529" s="524"/>
      <c r="AN529" s="602"/>
      <c r="AO529" s="503"/>
      <c r="AP529" s="503"/>
      <c r="AQ529" s="503"/>
      <c r="AR529" s="503"/>
      <c r="AS529" s="503"/>
      <c r="AT529" s="602"/>
      <c r="AU529" s="503"/>
      <c r="AV529" s="503"/>
      <c r="AW529" s="503"/>
      <c r="AX529" s="503"/>
      <c r="AY529" s="503"/>
      <c r="AZ529" s="602"/>
      <c r="BA529" s="503"/>
      <c r="BB529" s="524"/>
      <c r="BC529" s="606"/>
      <c r="BD529" s="503"/>
      <c r="BE529" s="503"/>
      <c r="BF529" s="602"/>
      <c r="BG529" s="503"/>
      <c r="BH529" s="524"/>
      <c r="BI529" s="602"/>
      <c r="BJ529" s="503"/>
      <c r="BK529" s="524"/>
      <c r="BL529" s="602" t="str">
        <f t="shared" si="15"/>
        <v/>
      </c>
      <c r="BM529" s="503"/>
      <c r="BN529" s="524"/>
      <c r="BO529" s="602" t="str">
        <f t="shared" si="16"/>
        <v/>
      </c>
      <c r="BP529" s="503"/>
      <c r="BQ529" s="524"/>
      <c r="BR529" s="30"/>
      <c r="BS529" s="30"/>
    </row>
    <row r="530" spans="1:71" ht="13.5" customHeight="1" x14ac:dyDescent="0.25">
      <c r="A530" s="30"/>
      <c r="B530" s="570"/>
      <c r="C530" s="503"/>
      <c r="D530" s="524"/>
      <c r="E530" s="547"/>
      <c r="F530" s="503"/>
      <c r="G530" s="503"/>
      <c r="H530" s="503"/>
      <c r="I530" s="503"/>
      <c r="J530" s="503"/>
      <c r="K530" s="547"/>
      <c r="L530" s="503"/>
      <c r="M530" s="503"/>
      <c r="N530" s="503"/>
      <c r="O530" s="503"/>
      <c r="P530" s="503"/>
      <c r="Q530" s="547"/>
      <c r="R530" s="503"/>
      <c r="S530" s="524"/>
      <c r="T530" s="607"/>
      <c r="U530" s="503"/>
      <c r="V530" s="503"/>
      <c r="W530" s="547"/>
      <c r="X530" s="503"/>
      <c r="Y530" s="524"/>
      <c r="Z530" s="547"/>
      <c r="AA530" s="503"/>
      <c r="AB530" s="524"/>
      <c r="AC530" s="547" t="str">
        <f t="shared" si="13"/>
        <v/>
      </c>
      <c r="AD530" s="503"/>
      <c r="AE530" s="524"/>
      <c r="AF530" s="547" t="str">
        <f t="shared" si="14"/>
        <v/>
      </c>
      <c r="AG530" s="503"/>
      <c r="AH530" s="524"/>
      <c r="AI530" s="30"/>
      <c r="AJ530" s="30"/>
      <c r="AK530" s="570"/>
      <c r="AL530" s="503"/>
      <c r="AM530" s="524"/>
      <c r="AN530" s="547"/>
      <c r="AO530" s="503"/>
      <c r="AP530" s="503"/>
      <c r="AQ530" s="503"/>
      <c r="AR530" s="503"/>
      <c r="AS530" s="503"/>
      <c r="AT530" s="547"/>
      <c r="AU530" s="503"/>
      <c r="AV530" s="503"/>
      <c r="AW530" s="503"/>
      <c r="AX530" s="503"/>
      <c r="AY530" s="503"/>
      <c r="AZ530" s="547"/>
      <c r="BA530" s="503"/>
      <c r="BB530" s="524"/>
      <c r="BC530" s="607"/>
      <c r="BD530" s="503"/>
      <c r="BE530" s="503"/>
      <c r="BF530" s="547"/>
      <c r="BG530" s="503"/>
      <c r="BH530" s="524"/>
      <c r="BI530" s="547"/>
      <c r="BJ530" s="503"/>
      <c r="BK530" s="524"/>
      <c r="BL530" s="547" t="str">
        <f t="shared" si="15"/>
        <v/>
      </c>
      <c r="BM530" s="503"/>
      <c r="BN530" s="524"/>
      <c r="BO530" s="547" t="str">
        <f t="shared" si="16"/>
        <v/>
      </c>
      <c r="BP530" s="503"/>
      <c r="BQ530" s="524"/>
      <c r="BR530" s="30"/>
      <c r="BS530" s="30"/>
    </row>
    <row r="531" spans="1:71" ht="13.5" customHeight="1" x14ac:dyDescent="0.25">
      <c r="A531" s="30"/>
      <c r="B531" s="574"/>
      <c r="C531" s="503"/>
      <c r="D531" s="524"/>
      <c r="E531" s="602"/>
      <c r="F531" s="503"/>
      <c r="G531" s="503"/>
      <c r="H531" s="503"/>
      <c r="I531" s="503"/>
      <c r="J531" s="503"/>
      <c r="K531" s="602"/>
      <c r="L531" s="503"/>
      <c r="M531" s="503"/>
      <c r="N531" s="503"/>
      <c r="O531" s="503"/>
      <c r="P531" s="503"/>
      <c r="Q531" s="602"/>
      <c r="R531" s="503"/>
      <c r="S531" s="524"/>
      <c r="T531" s="606"/>
      <c r="U531" s="503"/>
      <c r="V531" s="503"/>
      <c r="W531" s="602"/>
      <c r="X531" s="503"/>
      <c r="Y531" s="524"/>
      <c r="Z531" s="602"/>
      <c r="AA531" s="503"/>
      <c r="AB531" s="524"/>
      <c r="AC531" s="602" t="str">
        <f t="shared" si="13"/>
        <v/>
      </c>
      <c r="AD531" s="503"/>
      <c r="AE531" s="524"/>
      <c r="AF531" s="602" t="str">
        <f t="shared" si="14"/>
        <v/>
      </c>
      <c r="AG531" s="503"/>
      <c r="AH531" s="524"/>
      <c r="AI531" s="30"/>
      <c r="AJ531" s="30"/>
      <c r="AK531" s="574"/>
      <c r="AL531" s="503"/>
      <c r="AM531" s="524"/>
      <c r="AN531" s="602"/>
      <c r="AO531" s="503"/>
      <c r="AP531" s="503"/>
      <c r="AQ531" s="503"/>
      <c r="AR531" s="503"/>
      <c r="AS531" s="503"/>
      <c r="AT531" s="602"/>
      <c r="AU531" s="503"/>
      <c r="AV531" s="503"/>
      <c r="AW531" s="503"/>
      <c r="AX531" s="503"/>
      <c r="AY531" s="503"/>
      <c r="AZ531" s="602"/>
      <c r="BA531" s="503"/>
      <c r="BB531" s="524"/>
      <c r="BC531" s="606"/>
      <c r="BD531" s="503"/>
      <c r="BE531" s="503"/>
      <c r="BF531" s="602"/>
      <c r="BG531" s="503"/>
      <c r="BH531" s="524"/>
      <c r="BI531" s="602"/>
      <c r="BJ531" s="503"/>
      <c r="BK531" s="524"/>
      <c r="BL531" s="602" t="str">
        <f t="shared" si="15"/>
        <v/>
      </c>
      <c r="BM531" s="503"/>
      <c r="BN531" s="524"/>
      <c r="BO531" s="602" t="str">
        <f t="shared" si="16"/>
        <v/>
      </c>
      <c r="BP531" s="503"/>
      <c r="BQ531" s="524"/>
      <c r="BR531" s="30"/>
      <c r="BS531" s="30"/>
    </row>
    <row r="532" spans="1:71" ht="13.5" customHeight="1" x14ac:dyDescent="0.25">
      <c r="A532" s="30"/>
      <c r="B532" s="570"/>
      <c r="C532" s="503"/>
      <c r="D532" s="524"/>
      <c r="E532" s="547"/>
      <c r="F532" s="503"/>
      <c r="G532" s="503"/>
      <c r="H532" s="503"/>
      <c r="I532" s="503"/>
      <c r="J532" s="503"/>
      <c r="K532" s="547"/>
      <c r="L532" s="503"/>
      <c r="M532" s="503"/>
      <c r="N532" s="503"/>
      <c r="O532" s="503"/>
      <c r="P532" s="503"/>
      <c r="Q532" s="547"/>
      <c r="R532" s="503"/>
      <c r="S532" s="524"/>
      <c r="T532" s="607"/>
      <c r="U532" s="503"/>
      <c r="V532" s="503"/>
      <c r="W532" s="547"/>
      <c r="X532" s="503"/>
      <c r="Y532" s="524"/>
      <c r="Z532" s="547"/>
      <c r="AA532" s="503"/>
      <c r="AB532" s="524"/>
      <c r="AC532" s="547" t="str">
        <f t="shared" si="13"/>
        <v/>
      </c>
      <c r="AD532" s="503"/>
      <c r="AE532" s="524"/>
      <c r="AF532" s="547" t="str">
        <f t="shared" si="14"/>
        <v/>
      </c>
      <c r="AG532" s="503"/>
      <c r="AH532" s="524"/>
      <c r="AI532" s="30"/>
      <c r="AJ532" s="30"/>
      <c r="AK532" s="570"/>
      <c r="AL532" s="503"/>
      <c r="AM532" s="524"/>
      <c r="AN532" s="547"/>
      <c r="AO532" s="503"/>
      <c r="AP532" s="503"/>
      <c r="AQ532" s="503"/>
      <c r="AR532" s="503"/>
      <c r="AS532" s="503"/>
      <c r="AT532" s="547"/>
      <c r="AU532" s="503"/>
      <c r="AV532" s="503"/>
      <c r="AW532" s="503"/>
      <c r="AX532" s="503"/>
      <c r="AY532" s="503"/>
      <c r="AZ532" s="547"/>
      <c r="BA532" s="503"/>
      <c r="BB532" s="524"/>
      <c r="BC532" s="607"/>
      <c r="BD532" s="503"/>
      <c r="BE532" s="503"/>
      <c r="BF532" s="547"/>
      <c r="BG532" s="503"/>
      <c r="BH532" s="524"/>
      <c r="BI532" s="547"/>
      <c r="BJ532" s="503"/>
      <c r="BK532" s="524"/>
      <c r="BL532" s="547" t="str">
        <f t="shared" si="15"/>
        <v/>
      </c>
      <c r="BM532" s="503"/>
      <c r="BN532" s="524"/>
      <c r="BO532" s="547" t="str">
        <f t="shared" si="16"/>
        <v/>
      </c>
      <c r="BP532" s="503"/>
      <c r="BQ532" s="524"/>
      <c r="BR532" s="30"/>
      <c r="BS532" s="30"/>
    </row>
    <row r="533" spans="1:71" ht="13.5" customHeight="1" x14ac:dyDescent="0.25">
      <c r="A533" s="30"/>
      <c r="B533" s="574"/>
      <c r="C533" s="503"/>
      <c r="D533" s="524"/>
      <c r="E533" s="602"/>
      <c r="F533" s="503"/>
      <c r="G533" s="503"/>
      <c r="H533" s="503"/>
      <c r="I533" s="503"/>
      <c r="J533" s="503"/>
      <c r="K533" s="602"/>
      <c r="L533" s="503"/>
      <c r="M533" s="503"/>
      <c r="N533" s="503"/>
      <c r="O533" s="503"/>
      <c r="P533" s="503"/>
      <c r="Q533" s="602"/>
      <c r="R533" s="503"/>
      <c r="S533" s="524"/>
      <c r="T533" s="606"/>
      <c r="U533" s="503"/>
      <c r="V533" s="503"/>
      <c r="W533" s="602"/>
      <c r="X533" s="503"/>
      <c r="Y533" s="524"/>
      <c r="Z533" s="602"/>
      <c r="AA533" s="503"/>
      <c r="AB533" s="524"/>
      <c r="AC533" s="602" t="str">
        <f t="shared" si="13"/>
        <v/>
      </c>
      <c r="AD533" s="503"/>
      <c r="AE533" s="524"/>
      <c r="AF533" s="602" t="str">
        <f t="shared" si="14"/>
        <v/>
      </c>
      <c r="AG533" s="503"/>
      <c r="AH533" s="524"/>
      <c r="AI533" s="30"/>
      <c r="AJ533" s="30"/>
      <c r="AK533" s="574"/>
      <c r="AL533" s="503"/>
      <c r="AM533" s="524"/>
      <c r="AN533" s="602"/>
      <c r="AO533" s="503"/>
      <c r="AP533" s="503"/>
      <c r="AQ533" s="503"/>
      <c r="AR533" s="503"/>
      <c r="AS533" s="503"/>
      <c r="AT533" s="602"/>
      <c r="AU533" s="503"/>
      <c r="AV533" s="503"/>
      <c r="AW533" s="503"/>
      <c r="AX533" s="503"/>
      <c r="AY533" s="503"/>
      <c r="AZ533" s="602"/>
      <c r="BA533" s="503"/>
      <c r="BB533" s="524"/>
      <c r="BC533" s="606"/>
      <c r="BD533" s="503"/>
      <c r="BE533" s="503"/>
      <c r="BF533" s="602"/>
      <c r="BG533" s="503"/>
      <c r="BH533" s="524"/>
      <c r="BI533" s="602"/>
      <c r="BJ533" s="503"/>
      <c r="BK533" s="524"/>
      <c r="BL533" s="602" t="str">
        <f t="shared" si="15"/>
        <v/>
      </c>
      <c r="BM533" s="503"/>
      <c r="BN533" s="524"/>
      <c r="BO533" s="602" t="str">
        <f t="shared" si="16"/>
        <v/>
      </c>
      <c r="BP533" s="503"/>
      <c r="BQ533" s="524"/>
      <c r="BR533" s="30"/>
      <c r="BS533" s="30"/>
    </row>
    <row r="534" spans="1:71" ht="13.5" customHeight="1" x14ac:dyDescent="0.25">
      <c r="A534" s="30"/>
      <c r="B534" s="570"/>
      <c r="C534" s="503"/>
      <c r="D534" s="524"/>
      <c r="E534" s="547"/>
      <c r="F534" s="503"/>
      <c r="G534" s="503"/>
      <c r="H534" s="503"/>
      <c r="I534" s="503"/>
      <c r="J534" s="503"/>
      <c r="K534" s="547"/>
      <c r="L534" s="503"/>
      <c r="M534" s="503"/>
      <c r="N534" s="503"/>
      <c r="O534" s="503"/>
      <c r="P534" s="503"/>
      <c r="Q534" s="547"/>
      <c r="R534" s="503"/>
      <c r="S534" s="524"/>
      <c r="T534" s="607"/>
      <c r="U534" s="503"/>
      <c r="V534" s="503"/>
      <c r="W534" s="547"/>
      <c r="X534" s="503"/>
      <c r="Y534" s="524"/>
      <c r="Z534" s="547"/>
      <c r="AA534" s="503"/>
      <c r="AB534" s="524"/>
      <c r="AC534" s="547" t="str">
        <f t="shared" si="13"/>
        <v/>
      </c>
      <c r="AD534" s="503"/>
      <c r="AE534" s="524"/>
      <c r="AF534" s="547" t="str">
        <f t="shared" si="14"/>
        <v/>
      </c>
      <c r="AG534" s="503"/>
      <c r="AH534" s="524"/>
      <c r="AI534" s="30"/>
      <c r="AJ534" s="30"/>
      <c r="AK534" s="570"/>
      <c r="AL534" s="503"/>
      <c r="AM534" s="524"/>
      <c r="AN534" s="547"/>
      <c r="AO534" s="503"/>
      <c r="AP534" s="503"/>
      <c r="AQ534" s="503"/>
      <c r="AR534" s="503"/>
      <c r="AS534" s="503"/>
      <c r="AT534" s="547"/>
      <c r="AU534" s="503"/>
      <c r="AV534" s="503"/>
      <c r="AW534" s="503"/>
      <c r="AX534" s="503"/>
      <c r="AY534" s="503"/>
      <c r="AZ534" s="547"/>
      <c r="BA534" s="503"/>
      <c r="BB534" s="524"/>
      <c r="BC534" s="607"/>
      <c r="BD534" s="503"/>
      <c r="BE534" s="503"/>
      <c r="BF534" s="547"/>
      <c r="BG534" s="503"/>
      <c r="BH534" s="524"/>
      <c r="BI534" s="547"/>
      <c r="BJ534" s="503"/>
      <c r="BK534" s="524"/>
      <c r="BL534" s="547" t="str">
        <f t="shared" si="15"/>
        <v/>
      </c>
      <c r="BM534" s="503"/>
      <c r="BN534" s="524"/>
      <c r="BO534" s="547" t="str">
        <f t="shared" si="16"/>
        <v/>
      </c>
      <c r="BP534" s="503"/>
      <c r="BQ534" s="524"/>
      <c r="BR534" s="30"/>
      <c r="BS534" s="30"/>
    </row>
    <row r="535" spans="1:71" ht="13.5" customHeight="1" x14ac:dyDescent="0.25">
      <c r="A535" s="30"/>
      <c r="B535" s="574"/>
      <c r="C535" s="503"/>
      <c r="D535" s="524"/>
      <c r="E535" s="602"/>
      <c r="F535" s="503"/>
      <c r="G535" s="503"/>
      <c r="H535" s="503"/>
      <c r="I535" s="503"/>
      <c r="J535" s="503"/>
      <c r="K535" s="602"/>
      <c r="L535" s="503"/>
      <c r="M535" s="503"/>
      <c r="N535" s="503"/>
      <c r="O535" s="503"/>
      <c r="P535" s="503"/>
      <c r="Q535" s="602"/>
      <c r="R535" s="503"/>
      <c r="S535" s="524"/>
      <c r="T535" s="606"/>
      <c r="U535" s="503"/>
      <c r="V535" s="503"/>
      <c r="W535" s="602"/>
      <c r="X535" s="503"/>
      <c r="Y535" s="524"/>
      <c r="Z535" s="602"/>
      <c r="AA535" s="503"/>
      <c r="AB535" s="524"/>
      <c r="AC535" s="602" t="str">
        <f t="shared" si="13"/>
        <v/>
      </c>
      <c r="AD535" s="503"/>
      <c r="AE535" s="524"/>
      <c r="AF535" s="602" t="str">
        <f t="shared" si="14"/>
        <v/>
      </c>
      <c r="AG535" s="503"/>
      <c r="AH535" s="524"/>
      <c r="AI535" s="30"/>
      <c r="AJ535" s="30"/>
      <c r="AK535" s="574"/>
      <c r="AL535" s="503"/>
      <c r="AM535" s="524"/>
      <c r="AN535" s="602"/>
      <c r="AO535" s="503"/>
      <c r="AP535" s="503"/>
      <c r="AQ535" s="503"/>
      <c r="AR535" s="503"/>
      <c r="AS535" s="503"/>
      <c r="AT535" s="602"/>
      <c r="AU535" s="503"/>
      <c r="AV535" s="503"/>
      <c r="AW535" s="503"/>
      <c r="AX535" s="503"/>
      <c r="AY535" s="503"/>
      <c r="AZ535" s="602"/>
      <c r="BA535" s="503"/>
      <c r="BB535" s="524"/>
      <c r="BC535" s="606"/>
      <c r="BD535" s="503"/>
      <c r="BE535" s="503"/>
      <c r="BF535" s="602"/>
      <c r="BG535" s="503"/>
      <c r="BH535" s="524"/>
      <c r="BI535" s="602"/>
      <c r="BJ535" s="503"/>
      <c r="BK535" s="524"/>
      <c r="BL535" s="602" t="str">
        <f t="shared" si="15"/>
        <v/>
      </c>
      <c r="BM535" s="503"/>
      <c r="BN535" s="524"/>
      <c r="BO535" s="602" t="str">
        <f t="shared" si="16"/>
        <v/>
      </c>
      <c r="BP535" s="503"/>
      <c r="BQ535" s="524"/>
      <c r="BR535" s="30"/>
      <c r="BS535" s="30"/>
    </row>
    <row r="536" spans="1:71" ht="13.5" customHeight="1" x14ac:dyDescent="0.25">
      <c r="A536" s="30"/>
      <c r="B536" s="570"/>
      <c r="C536" s="503"/>
      <c r="D536" s="524"/>
      <c r="E536" s="547"/>
      <c r="F536" s="503"/>
      <c r="G536" s="503"/>
      <c r="H536" s="503"/>
      <c r="I536" s="503"/>
      <c r="J536" s="503"/>
      <c r="K536" s="547"/>
      <c r="L536" s="503"/>
      <c r="M536" s="503"/>
      <c r="N536" s="503"/>
      <c r="O536" s="503"/>
      <c r="P536" s="503"/>
      <c r="Q536" s="547"/>
      <c r="R536" s="503"/>
      <c r="S536" s="524"/>
      <c r="T536" s="607"/>
      <c r="U536" s="503"/>
      <c r="V536" s="503"/>
      <c r="W536" s="547"/>
      <c r="X536" s="503"/>
      <c r="Y536" s="524"/>
      <c r="Z536" s="547"/>
      <c r="AA536" s="503"/>
      <c r="AB536" s="524"/>
      <c r="AC536" s="547" t="str">
        <f t="shared" si="13"/>
        <v/>
      </c>
      <c r="AD536" s="503"/>
      <c r="AE536" s="524"/>
      <c r="AF536" s="547" t="str">
        <f t="shared" si="14"/>
        <v/>
      </c>
      <c r="AG536" s="503"/>
      <c r="AH536" s="524"/>
      <c r="AI536" s="30"/>
      <c r="AJ536" s="30"/>
      <c r="AK536" s="570"/>
      <c r="AL536" s="503"/>
      <c r="AM536" s="524"/>
      <c r="AN536" s="547"/>
      <c r="AO536" s="503"/>
      <c r="AP536" s="503"/>
      <c r="AQ536" s="503"/>
      <c r="AR536" s="503"/>
      <c r="AS536" s="503"/>
      <c r="AT536" s="547"/>
      <c r="AU536" s="503"/>
      <c r="AV536" s="503"/>
      <c r="AW536" s="503"/>
      <c r="AX536" s="503"/>
      <c r="AY536" s="503"/>
      <c r="AZ536" s="547"/>
      <c r="BA536" s="503"/>
      <c r="BB536" s="524"/>
      <c r="BC536" s="607"/>
      <c r="BD536" s="503"/>
      <c r="BE536" s="503"/>
      <c r="BF536" s="547"/>
      <c r="BG536" s="503"/>
      <c r="BH536" s="524"/>
      <c r="BI536" s="547"/>
      <c r="BJ536" s="503"/>
      <c r="BK536" s="524"/>
      <c r="BL536" s="547" t="str">
        <f t="shared" si="15"/>
        <v/>
      </c>
      <c r="BM536" s="503"/>
      <c r="BN536" s="524"/>
      <c r="BO536" s="547" t="str">
        <f t="shared" si="16"/>
        <v/>
      </c>
      <c r="BP536" s="503"/>
      <c r="BQ536" s="524"/>
      <c r="BR536" s="30"/>
      <c r="BS536" s="30"/>
    </row>
    <row r="537" spans="1:71" ht="13.5" customHeight="1" x14ac:dyDescent="0.25">
      <c r="A537" s="30"/>
      <c r="B537" s="574"/>
      <c r="C537" s="503"/>
      <c r="D537" s="524"/>
      <c r="E537" s="602"/>
      <c r="F537" s="503"/>
      <c r="G537" s="503"/>
      <c r="H537" s="503"/>
      <c r="I537" s="503"/>
      <c r="J537" s="503"/>
      <c r="K537" s="602"/>
      <c r="L537" s="503"/>
      <c r="M537" s="503"/>
      <c r="N537" s="503"/>
      <c r="O537" s="503"/>
      <c r="P537" s="503"/>
      <c r="Q537" s="602"/>
      <c r="R537" s="503"/>
      <c r="S537" s="524"/>
      <c r="T537" s="606"/>
      <c r="U537" s="503"/>
      <c r="V537" s="503"/>
      <c r="W537" s="602"/>
      <c r="X537" s="503"/>
      <c r="Y537" s="524"/>
      <c r="Z537" s="602"/>
      <c r="AA537" s="503"/>
      <c r="AB537" s="524"/>
      <c r="AC537" s="602" t="str">
        <f t="shared" si="13"/>
        <v/>
      </c>
      <c r="AD537" s="503"/>
      <c r="AE537" s="524"/>
      <c r="AF537" s="602" t="str">
        <f t="shared" si="14"/>
        <v/>
      </c>
      <c r="AG537" s="503"/>
      <c r="AH537" s="524"/>
      <c r="AI537" s="30"/>
      <c r="AJ537" s="30"/>
      <c r="AK537" s="574"/>
      <c r="AL537" s="503"/>
      <c r="AM537" s="524"/>
      <c r="AN537" s="602"/>
      <c r="AO537" s="503"/>
      <c r="AP537" s="503"/>
      <c r="AQ537" s="503"/>
      <c r="AR537" s="503"/>
      <c r="AS537" s="503"/>
      <c r="AT537" s="602"/>
      <c r="AU537" s="503"/>
      <c r="AV537" s="503"/>
      <c r="AW537" s="503"/>
      <c r="AX537" s="503"/>
      <c r="AY537" s="503"/>
      <c r="AZ537" s="602"/>
      <c r="BA537" s="503"/>
      <c r="BB537" s="524"/>
      <c r="BC537" s="606"/>
      <c r="BD537" s="503"/>
      <c r="BE537" s="503"/>
      <c r="BF537" s="602"/>
      <c r="BG537" s="503"/>
      <c r="BH537" s="524"/>
      <c r="BI537" s="602"/>
      <c r="BJ537" s="503"/>
      <c r="BK537" s="524"/>
      <c r="BL537" s="602" t="str">
        <f t="shared" si="15"/>
        <v/>
      </c>
      <c r="BM537" s="503"/>
      <c r="BN537" s="524"/>
      <c r="BO537" s="602" t="str">
        <f t="shared" si="16"/>
        <v/>
      </c>
      <c r="BP537" s="503"/>
      <c r="BQ537" s="524"/>
      <c r="BR537" s="30"/>
      <c r="BS537" s="30"/>
    </row>
    <row r="538" spans="1:71" ht="13.5" customHeight="1" x14ac:dyDescent="0.25">
      <c r="A538" s="30"/>
      <c r="B538" s="570"/>
      <c r="C538" s="503"/>
      <c r="D538" s="524"/>
      <c r="E538" s="547"/>
      <c r="F538" s="503"/>
      <c r="G538" s="503"/>
      <c r="H538" s="503"/>
      <c r="I538" s="503"/>
      <c r="J538" s="503"/>
      <c r="K538" s="547"/>
      <c r="L538" s="503"/>
      <c r="M538" s="503"/>
      <c r="N538" s="503"/>
      <c r="O538" s="503"/>
      <c r="P538" s="503"/>
      <c r="Q538" s="547"/>
      <c r="R538" s="503"/>
      <c r="S538" s="524"/>
      <c r="T538" s="607"/>
      <c r="U538" s="503"/>
      <c r="V538" s="503"/>
      <c r="W538" s="547"/>
      <c r="X538" s="503"/>
      <c r="Y538" s="524"/>
      <c r="Z538" s="547"/>
      <c r="AA538" s="503"/>
      <c r="AB538" s="524"/>
      <c r="AC538" s="547" t="str">
        <f t="shared" si="13"/>
        <v/>
      </c>
      <c r="AD538" s="503"/>
      <c r="AE538" s="524"/>
      <c r="AF538" s="547" t="str">
        <f t="shared" si="14"/>
        <v/>
      </c>
      <c r="AG538" s="503"/>
      <c r="AH538" s="524"/>
      <c r="AI538" s="30"/>
      <c r="AJ538" s="30"/>
      <c r="AK538" s="570"/>
      <c r="AL538" s="503"/>
      <c r="AM538" s="524"/>
      <c r="AN538" s="547"/>
      <c r="AO538" s="503"/>
      <c r="AP538" s="503"/>
      <c r="AQ538" s="503"/>
      <c r="AR538" s="503"/>
      <c r="AS538" s="503"/>
      <c r="AT538" s="547"/>
      <c r="AU538" s="503"/>
      <c r="AV538" s="503"/>
      <c r="AW538" s="503"/>
      <c r="AX538" s="503"/>
      <c r="AY538" s="503"/>
      <c r="AZ538" s="547"/>
      <c r="BA538" s="503"/>
      <c r="BB538" s="524"/>
      <c r="BC538" s="607"/>
      <c r="BD538" s="503"/>
      <c r="BE538" s="503"/>
      <c r="BF538" s="547"/>
      <c r="BG538" s="503"/>
      <c r="BH538" s="524"/>
      <c r="BI538" s="547"/>
      <c r="BJ538" s="503"/>
      <c r="BK538" s="524"/>
      <c r="BL538" s="547" t="str">
        <f t="shared" si="15"/>
        <v/>
      </c>
      <c r="BM538" s="503"/>
      <c r="BN538" s="524"/>
      <c r="BO538" s="547" t="str">
        <f t="shared" si="16"/>
        <v/>
      </c>
      <c r="BP538" s="503"/>
      <c r="BQ538" s="524"/>
      <c r="BR538" s="30"/>
      <c r="BS538" s="30"/>
    </row>
    <row r="539" spans="1:71" ht="13.5" customHeight="1" x14ac:dyDescent="0.25">
      <c r="A539" s="30"/>
      <c r="B539" s="574"/>
      <c r="C539" s="503"/>
      <c r="D539" s="524"/>
      <c r="E539" s="602"/>
      <c r="F539" s="503"/>
      <c r="G539" s="503"/>
      <c r="H539" s="503"/>
      <c r="I539" s="503"/>
      <c r="J539" s="503"/>
      <c r="K539" s="602"/>
      <c r="L539" s="503"/>
      <c r="M539" s="503"/>
      <c r="N539" s="503"/>
      <c r="O539" s="503"/>
      <c r="P539" s="503"/>
      <c r="Q539" s="602"/>
      <c r="R539" s="503"/>
      <c r="S539" s="524"/>
      <c r="T539" s="606"/>
      <c r="U539" s="503"/>
      <c r="V539" s="503"/>
      <c r="W539" s="602"/>
      <c r="X539" s="503"/>
      <c r="Y539" s="524"/>
      <c r="Z539" s="602"/>
      <c r="AA539" s="503"/>
      <c r="AB539" s="524"/>
      <c r="AC539" s="602" t="str">
        <f t="shared" si="13"/>
        <v/>
      </c>
      <c r="AD539" s="503"/>
      <c r="AE539" s="524"/>
      <c r="AF539" s="602" t="str">
        <f t="shared" si="14"/>
        <v/>
      </c>
      <c r="AG539" s="503"/>
      <c r="AH539" s="524"/>
      <c r="AI539" s="30"/>
      <c r="AJ539" s="30"/>
      <c r="AK539" s="574"/>
      <c r="AL539" s="503"/>
      <c r="AM539" s="524"/>
      <c r="AN539" s="602"/>
      <c r="AO539" s="503"/>
      <c r="AP539" s="503"/>
      <c r="AQ539" s="503"/>
      <c r="AR539" s="503"/>
      <c r="AS539" s="503"/>
      <c r="AT539" s="602"/>
      <c r="AU539" s="503"/>
      <c r="AV539" s="503"/>
      <c r="AW539" s="503"/>
      <c r="AX539" s="503"/>
      <c r="AY539" s="503"/>
      <c r="AZ539" s="602"/>
      <c r="BA539" s="503"/>
      <c r="BB539" s="524"/>
      <c r="BC539" s="606"/>
      <c r="BD539" s="503"/>
      <c r="BE539" s="503"/>
      <c r="BF539" s="602"/>
      <c r="BG539" s="503"/>
      <c r="BH539" s="524"/>
      <c r="BI539" s="602"/>
      <c r="BJ539" s="503"/>
      <c r="BK539" s="524"/>
      <c r="BL539" s="602" t="str">
        <f t="shared" si="15"/>
        <v/>
      </c>
      <c r="BM539" s="503"/>
      <c r="BN539" s="524"/>
      <c r="BO539" s="602" t="str">
        <f t="shared" si="16"/>
        <v/>
      </c>
      <c r="BP539" s="503"/>
      <c r="BQ539" s="524"/>
      <c r="BR539" s="30"/>
      <c r="BS539" s="30"/>
    </row>
    <row r="540" spans="1:71" ht="13.5" customHeight="1" x14ac:dyDescent="0.25">
      <c r="A540" s="30"/>
      <c r="B540" s="570"/>
      <c r="C540" s="503"/>
      <c r="D540" s="524"/>
      <c r="E540" s="547"/>
      <c r="F540" s="503"/>
      <c r="G540" s="503"/>
      <c r="H540" s="503"/>
      <c r="I540" s="503"/>
      <c r="J540" s="503"/>
      <c r="K540" s="547"/>
      <c r="L540" s="503"/>
      <c r="M540" s="503"/>
      <c r="N540" s="503"/>
      <c r="O540" s="503"/>
      <c r="P540" s="503"/>
      <c r="Q540" s="547"/>
      <c r="R540" s="503"/>
      <c r="S540" s="524"/>
      <c r="T540" s="607"/>
      <c r="U540" s="503"/>
      <c r="V540" s="503"/>
      <c r="W540" s="547"/>
      <c r="X540" s="503"/>
      <c r="Y540" s="524"/>
      <c r="Z540" s="547"/>
      <c r="AA540" s="503"/>
      <c r="AB540" s="524"/>
      <c r="AC540" s="547" t="str">
        <f t="shared" si="13"/>
        <v/>
      </c>
      <c r="AD540" s="503"/>
      <c r="AE540" s="524"/>
      <c r="AF540" s="547" t="str">
        <f t="shared" si="14"/>
        <v/>
      </c>
      <c r="AG540" s="503"/>
      <c r="AH540" s="524"/>
      <c r="AI540" s="30"/>
      <c r="AJ540" s="30"/>
      <c r="AK540" s="570"/>
      <c r="AL540" s="503"/>
      <c r="AM540" s="524"/>
      <c r="AN540" s="547"/>
      <c r="AO540" s="503"/>
      <c r="AP540" s="503"/>
      <c r="AQ540" s="503"/>
      <c r="AR540" s="503"/>
      <c r="AS540" s="503"/>
      <c r="AT540" s="547"/>
      <c r="AU540" s="503"/>
      <c r="AV540" s="503"/>
      <c r="AW540" s="503"/>
      <c r="AX540" s="503"/>
      <c r="AY540" s="503"/>
      <c r="AZ540" s="547"/>
      <c r="BA540" s="503"/>
      <c r="BB540" s="524"/>
      <c r="BC540" s="607"/>
      <c r="BD540" s="503"/>
      <c r="BE540" s="503"/>
      <c r="BF540" s="547"/>
      <c r="BG540" s="503"/>
      <c r="BH540" s="524"/>
      <c r="BI540" s="547"/>
      <c r="BJ540" s="503"/>
      <c r="BK540" s="524"/>
      <c r="BL540" s="547" t="str">
        <f t="shared" si="15"/>
        <v/>
      </c>
      <c r="BM540" s="503"/>
      <c r="BN540" s="524"/>
      <c r="BO540" s="547" t="str">
        <f t="shared" si="16"/>
        <v/>
      </c>
      <c r="BP540" s="503"/>
      <c r="BQ540" s="524"/>
      <c r="BR540" s="30"/>
      <c r="BS540" s="30"/>
    </row>
    <row r="541" spans="1:71" ht="13.5" customHeight="1" x14ac:dyDescent="0.25">
      <c r="A541" s="30"/>
      <c r="B541" s="574"/>
      <c r="C541" s="503"/>
      <c r="D541" s="524"/>
      <c r="E541" s="602"/>
      <c r="F541" s="503"/>
      <c r="G541" s="503"/>
      <c r="H541" s="503"/>
      <c r="I541" s="503"/>
      <c r="J541" s="503"/>
      <c r="K541" s="602"/>
      <c r="L541" s="503"/>
      <c r="M541" s="503"/>
      <c r="N541" s="503"/>
      <c r="O541" s="503"/>
      <c r="P541" s="503"/>
      <c r="Q541" s="602"/>
      <c r="R541" s="503"/>
      <c r="S541" s="524"/>
      <c r="T541" s="606"/>
      <c r="U541" s="503"/>
      <c r="V541" s="503"/>
      <c r="W541" s="602"/>
      <c r="X541" s="503"/>
      <c r="Y541" s="524"/>
      <c r="Z541" s="602"/>
      <c r="AA541" s="503"/>
      <c r="AB541" s="524"/>
      <c r="AC541" s="602" t="str">
        <f t="shared" si="13"/>
        <v/>
      </c>
      <c r="AD541" s="503"/>
      <c r="AE541" s="524"/>
      <c r="AF541" s="602" t="str">
        <f t="shared" si="14"/>
        <v/>
      </c>
      <c r="AG541" s="503"/>
      <c r="AH541" s="524"/>
      <c r="AI541" s="30"/>
      <c r="AJ541" s="30"/>
      <c r="AK541" s="574"/>
      <c r="AL541" s="503"/>
      <c r="AM541" s="524"/>
      <c r="AN541" s="602"/>
      <c r="AO541" s="503"/>
      <c r="AP541" s="503"/>
      <c r="AQ541" s="503"/>
      <c r="AR541" s="503"/>
      <c r="AS541" s="503"/>
      <c r="AT541" s="602"/>
      <c r="AU541" s="503"/>
      <c r="AV541" s="503"/>
      <c r="AW541" s="503"/>
      <c r="AX541" s="503"/>
      <c r="AY541" s="503"/>
      <c r="AZ541" s="602"/>
      <c r="BA541" s="503"/>
      <c r="BB541" s="524"/>
      <c r="BC541" s="606"/>
      <c r="BD541" s="503"/>
      <c r="BE541" s="503"/>
      <c r="BF541" s="602"/>
      <c r="BG541" s="503"/>
      <c r="BH541" s="524"/>
      <c r="BI541" s="602"/>
      <c r="BJ541" s="503"/>
      <c r="BK541" s="524"/>
      <c r="BL541" s="602" t="str">
        <f t="shared" si="15"/>
        <v/>
      </c>
      <c r="BM541" s="503"/>
      <c r="BN541" s="524"/>
      <c r="BO541" s="602" t="str">
        <f t="shared" si="16"/>
        <v/>
      </c>
      <c r="BP541" s="503"/>
      <c r="BQ541" s="524"/>
      <c r="BR541" s="30"/>
      <c r="BS541" s="30"/>
    </row>
    <row r="542" spans="1:71" ht="13.5" customHeight="1" x14ac:dyDescent="0.25">
      <c r="A542" s="30"/>
      <c r="B542" s="570"/>
      <c r="C542" s="503"/>
      <c r="D542" s="524"/>
      <c r="E542" s="547"/>
      <c r="F542" s="503"/>
      <c r="G542" s="503"/>
      <c r="H542" s="503"/>
      <c r="I542" s="503"/>
      <c r="J542" s="503"/>
      <c r="K542" s="547"/>
      <c r="L542" s="503"/>
      <c r="M542" s="503"/>
      <c r="N542" s="503"/>
      <c r="O542" s="503"/>
      <c r="P542" s="503"/>
      <c r="Q542" s="547"/>
      <c r="R542" s="503"/>
      <c r="S542" s="524"/>
      <c r="T542" s="607"/>
      <c r="U542" s="503"/>
      <c r="V542" s="503"/>
      <c r="W542" s="547"/>
      <c r="X542" s="503"/>
      <c r="Y542" s="524"/>
      <c r="Z542" s="547"/>
      <c r="AA542" s="503"/>
      <c r="AB542" s="524"/>
      <c r="AC542" s="547" t="str">
        <f t="shared" si="13"/>
        <v/>
      </c>
      <c r="AD542" s="503"/>
      <c r="AE542" s="524"/>
      <c r="AF542" s="547" t="str">
        <f t="shared" si="14"/>
        <v/>
      </c>
      <c r="AG542" s="503"/>
      <c r="AH542" s="524"/>
      <c r="AI542" s="30"/>
      <c r="AJ542" s="30"/>
      <c r="AK542" s="570"/>
      <c r="AL542" s="503"/>
      <c r="AM542" s="524"/>
      <c r="AN542" s="547"/>
      <c r="AO542" s="503"/>
      <c r="AP542" s="503"/>
      <c r="AQ542" s="503"/>
      <c r="AR542" s="503"/>
      <c r="AS542" s="503"/>
      <c r="AT542" s="547"/>
      <c r="AU542" s="503"/>
      <c r="AV542" s="503"/>
      <c r="AW542" s="503"/>
      <c r="AX542" s="503"/>
      <c r="AY542" s="503"/>
      <c r="AZ542" s="547"/>
      <c r="BA542" s="503"/>
      <c r="BB542" s="524"/>
      <c r="BC542" s="607"/>
      <c r="BD542" s="503"/>
      <c r="BE542" s="503"/>
      <c r="BF542" s="547"/>
      <c r="BG542" s="503"/>
      <c r="BH542" s="524"/>
      <c r="BI542" s="547"/>
      <c r="BJ542" s="503"/>
      <c r="BK542" s="524"/>
      <c r="BL542" s="547" t="str">
        <f t="shared" si="15"/>
        <v/>
      </c>
      <c r="BM542" s="503"/>
      <c r="BN542" s="524"/>
      <c r="BO542" s="547" t="str">
        <f t="shared" si="16"/>
        <v/>
      </c>
      <c r="BP542" s="503"/>
      <c r="BQ542" s="524"/>
      <c r="BR542" s="30"/>
      <c r="BS542" s="30"/>
    </row>
    <row r="543" spans="1:71" ht="13.5" customHeight="1" x14ac:dyDescent="0.25">
      <c r="A543" s="30"/>
      <c r="B543" s="574"/>
      <c r="C543" s="503"/>
      <c r="D543" s="524"/>
      <c r="E543" s="602"/>
      <c r="F543" s="503"/>
      <c r="G543" s="503"/>
      <c r="H543" s="503"/>
      <c r="I543" s="503"/>
      <c r="J543" s="503"/>
      <c r="K543" s="602"/>
      <c r="L543" s="503"/>
      <c r="M543" s="503"/>
      <c r="N543" s="503"/>
      <c r="O543" s="503"/>
      <c r="P543" s="503"/>
      <c r="Q543" s="602"/>
      <c r="R543" s="503"/>
      <c r="S543" s="524"/>
      <c r="T543" s="606"/>
      <c r="U543" s="503"/>
      <c r="V543" s="503"/>
      <c r="W543" s="602"/>
      <c r="X543" s="503"/>
      <c r="Y543" s="524"/>
      <c r="Z543" s="602"/>
      <c r="AA543" s="503"/>
      <c r="AB543" s="524"/>
      <c r="AC543" s="602" t="str">
        <f t="shared" si="13"/>
        <v/>
      </c>
      <c r="AD543" s="503"/>
      <c r="AE543" s="524"/>
      <c r="AF543" s="602" t="str">
        <f t="shared" si="14"/>
        <v/>
      </c>
      <c r="AG543" s="503"/>
      <c r="AH543" s="524"/>
      <c r="AI543" s="30"/>
      <c r="AJ543" s="30"/>
      <c r="AK543" s="574"/>
      <c r="AL543" s="503"/>
      <c r="AM543" s="524"/>
      <c r="AN543" s="602"/>
      <c r="AO543" s="503"/>
      <c r="AP543" s="503"/>
      <c r="AQ543" s="503"/>
      <c r="AR543" s="503"/>
      <c r="AS543" s="503"/>
      <c r="AT543" s="602"/>
      <c r="AU543" s="503"/>
      <c r="AV543" s="503"/>
      <c r="AW543" s="503"/>
      <c r="AX543" s="503"/>
      <c r="AY543" s="503"/>
      <c r="AZ543" s="602"/>
      <c r="BA543" s="503"/>
      <c r="BB543" s="524"/>
      <c r="BC543" s="606"/>
      <c r="BD543" s="503"/>
      <c r="BE543" s="503"/>
      <c r="BF543" s="602"/>
      <c r="BG543" s="503"/>
      <c r="BH543" s="524"/>
      <c r="BI543" s="602"/>
      <c r="BJ543" s="503"/>
      <c r="BK543" s="524"/>
      <c r="BL543" s="602" t="str">
        <f t="shared" si="15"/>
        <v/>
      </c>
      <c r="BM543" s="503"/>
      <c r="BN543" s="524"/>
      <c r="BO543" s="602" t="str">
        <f t="shared" si="16"/>
        <v/>
      </c>
      <c r="BP543" s="503"/>
      <c r="BQ543" s="524"/>
      <c r="BR543" s="30"/>
      <c r="BS543" s="30"/>
    </row>
    <row r="544" spans="1:71" ht="13.5" customHeight="1" x14ac:dyDescent="0.25">
      <c r="A544" s="30"/>
      <c r="B544" s="597"/>
      <c r="C544" s="535"/>
      <c r="D544" s="536"/>
      <c r="E544" s="567"/>
      <c r="F544" s="535"/>
      <c r="G544" s="535"/>
      <c r="H544" s="535"/>
      <c r="I544" s="535"/>
      <c r="J544" s="535"/>
      <c r="K544" s="567"/>
      <c r="L544" s="535"/>
      <c r="M544" s="535"/>
      <c r="N544" s="535"/>
      <c r="O544" s="535"/>
      <c r="P544" s="535"/>
      <c r="Q544" s="567"/>
      <c r="R544" s="535"/>
      <c r="S544" s="536"/>
      <c r="T544" s="608"/>
      <c r="U544" s="535"/>
      <c r="V544" s="535"/>
      <c r="W544" s="567"/>
      <c r="X544" s="535"/>
      <c r="Y544" s="536"/>
      <c r="Z544" s="567"/>
      <c r="AA544" s="535"/>
      <c r="AB544" s="536"/>
      <c r="AC544" s="547" t="str">
        <f t="shared" si="13"/>
        <v/>
      </c>
      <c r="AD544" s="503"/>
      <c r="AE544" s="524"/>
      <c r="AF544" s="547" t="str">
        <f t="shared" si="14"/>
        <v/>
      </c>
      <c r="AG544" s="503"/>
      <c r="AH544" s="524"/>
      <c r="AI544" s="30"/>
      <c r="AJ544" s="30"/>
      <c r="AK544" s="597"/>
      <c r="AL544" s="535"/>
      <c r="AM544" s="536"/>
      <c r="AN544" s="567"/>
      <c r="AO544" s="535"/>
      <c r="AP544" s="535"/>
      <c r="AQ544" s="535"/>
      <c r="AR544" s="535"/>
      <c r="AS544" s="535"/>
      <c r="AT544" s="567"/>
      <c r="AU544" s="535"/>
      <c r="AV544" s="535"/>
      <c r="AW544" s="535"/>
      <c r="AX544" s="535"/>
      <c r="AY544" s="535"/>
      <c r="AZ544" s="567"/>
      <c r="BA544" s="535"/>
      <c r="BB544" s="536"/>
      <c r="BC544" s="608"/>
      <c r="BD544" s="535"/>
      <c r="BE544" s="535"/>
      <c r="BF544" s="567"/>
      <c r="BG544" s="535"/>
      <c r="BH544" s="536"/>
      <c r="BI544" s="567"/>
      <c r="BJ544" s="535"/>
      <c r="BK544" s="536"/>
      <c r="BL544" s="547" t="str">
        <f t="shared" si="15"/>
        <v/>
      </c>
      <c r="BM544" s="503"/>
      <c r="BN544" s="524"/>
      <c r="BO544" s="547" t="str">
        <f t="shared" si="16"/>
        <v/>
      </c>
      <c r="BP544" s="503"/>
      <c r="BQ544" s="524"/>
      <c r="BR544" s="30"/>
      <c r="BS544" s="30"/>
    </row>
    <row r="545" spans="1:71" ht="13.5" customHeight="1" x14ac:dyDescent="0.25">
      <c r="A545" s="30"/>
      <c r="B545" s="208" t="s">
        <v>214</v>
      </c>
      <c r="C545" s="209"/>
      <c r="D545" s="209"/>
      <c r="E545" s="209"/>
      <c r="F545" s="209"/>
      <c r="G545" s="209"/>
      <c r="H545" s="209"/>
      <c r="I545" s="209"/>
      <c r="J545" s="209"/>
      <c r="K545" s="209"/>
      <c r="L545" s="209"/>
      <c r="M545" s="209"/>
      <c r="N545" s="209"/>
      <c r="O545" s="209"/>
      <c r="P545" s="209"/>
      <c r="Q545" s="520" t="str">
        <f>IF(SUM(Q522:R544)=0,"",SUM(Q522:R544))</f>
        <v/>
      </c>
      <c r="R545" s="519"/>
      <c r="S545" s="521"/>
      <c r="T545" s="520" t="str">
        <f>IF(SUM(T522:U544)=0,"",SUM(T522:U544))</f>
        <v/>
      </c>
      <c r="U545" s="519"/>
      <c r="V545" s="519"/>
      <c r="W545" s="520" t="str">
        <f>IF(SUM(W515:Y544)=0,"",SUM(W515:Y544))</f>
        <v/>
      </c>
      <c r="X545" s="519"/>
      <c r="Y545" s="521"/>
      <c r="Z545" s="520" t="str">
        <f>IF(SUM(Z522:AA544)=0,"",SUM(Z522:AA544))</f>
        <v/>
      </c>
      <c r="AA545" s="519"/>
      <c r="AB545" s="521"/>
      <c r="AC545" s="520" t="str">
        <f>IF(SUM(AC515:AE544)=0,"",SUM(AC515:AE544))</f>
        <v/>
      </c>
      <c r="AD545" s="519"/>
      <c r="AE545" s="521"/>
      <c r="AF545" s="520" t="str">
        <f>IF(SUM(AF515:AH544)=0,"",SUM(AF515:AH544))</f>
        <v/>
      </c>
      <c r="AG545" s="519"/>
      <c r="AH545" s="521"/>
      <c r="AI545" s="30"/>
      <c r="AJ545" s="30"/>
      <c r="AK545" s="208" t="s">
        <v>214</v>
      </c>
      <c r="AL545" s="209"/>
      <c r="AM545" s="209"/>
      <c r="AN545" s="209"/>
      <c r="AO545" s="209"/>
      <c r="AP545" s="209"/>
      <c r="AQ545" s="209"/>
      <c r="AR545" s="209"/>
      <c r="AS545" s="209"/>
      <c r="AT545" s="209"/>
      <c r="AU545" s="209"/>
      <c r="AV545" s="209"/>
      <c r="AW545" s="209"/>
      <c r="AX545" s="209"/>
      <c r="AY545" s="209"/>
      <c r="AZ545" s="520" t="str">
        <f>IF(SUM(AZ522:BA544)=0,"",SUM(AZ522:BA544))</f>
        <v/>
      </c>
      <c r="BA545" s="519"/>
      <c r="BB545" s="521"/>
      <c r="BC545" s="520" t="str">
        <f>IF(SUM(BC522:BD544)=0,"",SUM(BC522:BD544))</f>
        <v/>
      </c>
      <c r="BD545" s="519"/>
      <c r="BE545" s="519"/>
      <c r="BF545" s="520" t="str">
        <f>IF(SUM(BF515:BH544)=0,"",SUM(BF515:BH544))</f>
        <v/>
      </c>
      <c r="BG545" s="519"/>
      <c r="BH545" s="521"/>
      <c r="BI545" s="520" t="str">
        <f>IF(SUM(BI522:BJ544)=0,"",SUM(BI522:BJ544))</f>
        <v/>
      </c>
      <c r="BJ545" s="519"/>
      <c r="BK545" s="521"/>
      <c r="BL545" s="520" t="str">
        <f>IF(SUM(BL515:BN544)=0,"",SUM(BL515:BN544))</f>
        <v/>
      </c>
      <c r="BM545" s="519"/>
      <c r="BN545" s="521"/>
      <c r="BO545" s="520" t="str">
        <f>IF(SUM(BO515:BQ544)=0,"",SUM(BO515:BQ544))</f>
        <v/>
      </c>
      <c r="BP545" s="519"/>
      <c r="BQ545" s="521"/>
      <c r="BR545" s="30"/>
      <c r="BS545" s="30"/>
    </row>
    <row r="546" spans="1:71" ht="13.5" customHeight="1" x14ac:dyDescent="0.25">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c r="AA546" s="30"/>
      <c r="AB546" s="30"/>
      <c r="AC546" s="30"/>
      <c r="AD546" s="30"/>
      <c r="AE546" s="30"/>
      <c r="AF546" s="30"/>
      <c r="AG546" s="30"/>
      <c r="AH546" s="30"/>
      <c r="AI546" s="30"/>
      <c r="AJ546" s="30"/>
      <c r="AK546" s="30"/>
      <c r="AL546" s="30"/>
      <c r="AM546" s="30"/>
      <c r="AN546" s="30"/>
      <c r="AO546" s="30"/>
      <c r="AP546" s="30"/>
      <c r="AQ546" s="30"/>
      <c r="AR546" s="30"/>
      <c r="AS546" s="30"/>
      <c r="AT546" s="30"/>
      <c r="AU546" s="30"/>
      <c r="AV546" s="30"/>
      <c r="AW546" s="30"/>
      <c r="AX546" s="30"/>
      <c r="AY546" s="30"/>
      <c r="AZ546" s="30"/>
      <c r="BA546" s="30"/>
      <c r="BB546" s="30"/>
      <c r="BC546" s="30"/>
      <c r="BD546" s="30"/>
      <c r="BE546" s="30"/>
      <c r="BF546" s="30"/>
      <c r="BG546" s="30"/>
      <c r="BH546" s="30"/>
      <c r="BI546" s="30"/>
      <c r="BJ546" s="30"/>
      <c r="BK546" s="30"/>
      <c r="BL546" s="30"/>
      <c r="BM546" s="30"/>
      <c r="BN546" s="30"/>
      <c r="BO546" s="30"/>
      <c r="BP546" s="30"/>
      <c r="BQ546" s="30"/>
      <c r="BR546" s="30"/>
      <c r="BS546" s="30"/>
    </row>
    <row r="547" spans="1:71" ht="13.5" customHeight="1" x14ac:dyDescent="0.25">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c r="AA547" s="30"/>
      <c r="AB547" s="30"/>
      <c r="AC547" s="30"/>
      <c r="AD547" s="30"/>
      <c r="AE547" s="30"/>
      <c r="AF547" s="30"/>
      <c r="AG547" s="30"/>
      <c r="AH547" s="30"/>
      <c r="AI547" s="30"/>
      <c r="AJ547" s="30"/>
      <c r="AK547" s="30"/>
      <c r="AL547" s="30"/>
      <c r="AM547" s="30"/>
      <c r="AN547" s="30"/>
      <c r="AO547" s="30"/>
      <c r="AP547" s="30"/>
      <c r="AQ547" s="30"/>
      <c r="AR547" s="30"/>
      <c r="AS547" s="30"/>
      <c r="AT547" s="30"/>
      <c r="AU547" s="30"/>
      <c r="AV547" s="30"/>
      <c r="AW547" s="30"/>
      <c r="AX547" s="30"/>
      <c r="AY547" s="30"/>
      <c r="AZ547" s="30"/>
      <c r="BA547" s="30"/>
      <c r="BB547" s="30"/>
      <c r="BC547" s="30"/>
      <c r="BD547" s="30"/>
      <c r="BE547" s="30"/>
      <c r="BF547" s="30"/>
      <c r="BG547" s="30"/>
      <c r="BH547" s="30"/>
      <c r="BI547" s="30"/>
      <c r="BJ547" s="30"/>
      <c r="BK547" s="30"/>
      <c r="BL547" s="30"/>
      <c r="BM547" s="30"/>
      <c r="BN547" s="30"/>
      <c r="BO547" s="30"/>
      <c r="BP547" s="30"/>
      <c r="BQ547" s="30"/>
      <c r="BR547" s="30"/>
      <c r="BS547" s="30"/>
    </row>
  </sheetData>
  <mergeCells count="6397">
    <mergeCell ref="AX286:AZ286"/>
    <mergeCell ref="BA286:BC286"/>
    <mergeCell ref="BD286:BG286"/>
    <mergeCell ref="BH286:BJ286"/>
    <mergeCell ref="BK286:BM286"/>
    <mergeCell ref="BN286:BQ286"/>
    <mergeCell ref="Y286:AA286"/>
    <mergeCell ref="AB286:AD286"/>
    <mergeCell ref="AE286:AH286"/>
    <mergeCell ref="AK286:AN286"/>
    <mergeCell ref="AO286:AP286"/>
    <mergeCell ref="AQ286:AS286"/>
    <mergeCell ref="AT286:AW286"/>
    <mergeCell ref="B286:E286"/>
    <mergeCell ref="F286:G286"/>
    <mergeCell ref="H286:J286"/>
    <mergeCell ref="K286:N286"/>
    <mergeCell ref="O286:Q286"/>
    <mergeCell ref="R286:T286"/>
    <mergeCell ref="U286:X286"/>
    <mergeCell ref="B283:C283"/>
    <mergeCell ref="Y283:AA283"/>
    <mergeCell ref="AK283:AL283"/>
    <mergeCell ref="BH283:BJ283"/>
    <mergeCell ref="B284:E284"/>
    <mergeCell ref="F284:G284"/>
    <mergeCell ref="H284:J284"/>
    <mergeCell ref="AQ285:AS285"/>
    <mergeCell ref="AT285:AW285"/>
    <mergeCell ref="AX285:AZ285"/>
    <mergeCell ref="BA285:BC285"/>
    <mergeCell ref="BD285:BG285"/>
    <mergeCell ref="BH285:BJ285"/>
    <mergeCell ref="BK285:BM285"/>
    <mergeCell ref="BN285:BQ285"/>
    <mergeCell ref="R285:T285"/>
    <mergeCell ref="U285:X285"/>
    <mergeCell ref="Y285:AA285"/>
    <mergeCell ref="AB285:AD285"/>
    <mergeCell ref="AE285:AH285"/>
    <mergeCell ref="AK285:AN285"/>
    <mergeCell ref="AO285:AP285"/>
    <mergeCell ref="R284:T284"/>
    <mergeCell ref="U284:X284"/>
    <mergeCell ref="B285:E285"/>
    <mergeCell ref="F285:G285"/>
    <mergeCell ref="H285:J285"/>
    <mergeCell ref="K285:N285"/>
    <mergeCell ref="O285:Q285"/>
    <mergeCell ref="AJ185:AK185"/>
    <mergeCell ref="AL185:AM185"/>
    <mergeCell ref="AN185:AP185"/>
    <mergeCell ref="AQ185:AR185"/>
    <mergeCell ref="AS185:AT185"/>
    <mergeCell ref="AU185:AV185"/>
    <mergeCell ref="AW185:AY185"/>
    <mergeCell ref="BH185:BI185"/>
    <mergeCell ref="BH186:BI186"/>
    <mergeCell ref="BJ186:BL186"/>
    <mergeCell ref="BM186:BN186"/>
    <mergeCell ref="BO186:BR186"/>
    <mergeCell ref="AZ185:BA185"/>
    <mergeCell ref="BB185:BC185"/>
    <mergeCell ref="BD185:BE185"/>
    <mergeCell ref="BF185:BG185"/>
    <mergeCell ref="BJ185:BL185"/>
    <mergeCell ref="BM185:BN185"/>
    <mergeCell ref="BO185:BR185"/>
    <mergeCell ref="R185:S185"/>
    <mergeCell ref="T185:V185"/>
    <mergeCell ref="W185:Y185"/>
    <mergeCell ref="Z185:AA185"/>
    <mergeCell ref="AB185:AD185"/>
    <mergeCell ref="AE185:AG185"/>
    <mergeCell ref="AH185:AI185"/>
    <mergeCell ref="B185:C185"/>
    <mergeCell ref="D185:F185"/>
    <mergeCell ref="G185:H185"/>
    <mergeCell ref="I185:J185"/>
    <mergeCell ref="K185:L185"/>
    <mergeCell ref="M185:N185"/>
    <mergeCell ref="O185:Q185"/>
    <mergeCell ref="B186:C186"/>
    <mergeCell ref="D186:F186"/>
    <mergeCell ref="G186:H186"/>
    <mergeCell ref="I186:J186"/>
    <mergeCell ref="K186:L186"/>
    <mergeCell ref="M186:N186"/>
    <mergeCell ref="O186:Q186"/>
    <mergeCell ref="BH183:BI183"/>
    <mergeCell ref="BH184:BI184"/>
    <mergeCell ref="BJ184:BL184"/>
    <mergeCell ref="BM184:BN184"/>
    <mergeCell ref="BO184:BR184"/>
    <mergeCell ref="AZ183:BA183"/>
    <mergeCell ref="BB183:BC183"/>
    <mergeCell ref="BD183:BE183"/>
    <mergeCell ref="BF183:BG183"/>
    <mergeCell ref="BJ183:BL183"/>
    <mergeCell ref="BM183:BN183"/>
    <mergeCell ref="BO183:BR183"/>
    <mergeCell ref="BD186:BE186"/>
    <mergeCell ref="BF186:BG186"/>
    <mergeCell ref="AN186:AP186"/>
    <mergeCell ref="AQ186:AR186"/>
    <mergeCell ref="AS186:AT186"/>
    <mergeCell ref="AU186:AV186"/>
    <mergeCell ref="AW186:AY186"/>
    <mergeCell ref="AZ186:BA186"/>
    <mergeCell ref="BB186:BC186"/>
    <mergeCell ref="B183:C183"/>
    <mergeCell ref="D183:F183"/>
    <mergeCell ref="G183:H183"/>
    <mergeCell ref="I183:J183"/>
    <mergeCell ref="K183:L183"/>
    <mergeCell ref="M183:N183"/>
    <mergeCell ref="O183:Q183"/>
    <mergeCell ref="B184:C184"/>
    <mergeCell ref="D184:F184"/>
    <mergeCell ref="G184:H184"/>
    <mergeCell ref="I184:J184"/>
    <mergeCell ref="K184:L184"/>
    <mergeCell ref="M184:N184"/>
    <mergeCell ref="O184:Q184"/>
    <mergeCell ref="AJ183:AK183"/>
    <mergeCell ref="AL183:AM183"/>
    <mergeCell ref="AN183:AP183"/>
    <mergeCell ref="AJ184:AK184"/>
    <mergeCell ref="AL184:AM184"/>
    <mergeCell ref="R184:S184"/>
    <mergeCell ref="T184:V184"/>
    <mergeCell ref="W184:Y184"/>
    <mergeCell ref="Z184:AA184"/>
    <mergeCell ref="AB184:AD184"/>
    <mergeCell ref="AE184:AG184"/>
    <mergeCell ref="AH184:AI184"/>
    <mergeCell ref="BD184:BE184"/>
    <mergeCell ref="BF184:BG184"/>
    <mergeCell ref="AN184:AP184"/>
    <mergeCell ref="AQ184:AR184"/>
    <mergeCell ref="AS184:AT184"/>
    <mergeCell ref="AU184:AV184"/>
    <mergeCell ref="AW184:AY184"/>
    <mergeCell ref="AZ184:BA184"/>
    <mergeCell ref="BB184:BC184"/>
    <mergeCell ref="AJ182:AK182"/>
    <mergeCell ref="AL182:AM182"/>
    <mergeCell ref="R182:S182"/>
    <mergeCell ref="T182:V182"/>
    <mergeCell ref="W182:Y182"/>
    <mergeCell ref="Z182:AA182"/>
    <mergeCell ref="AB182:AD182"/>
    <mergeCell ref="AE182:AG182"/>
    <mergeCell ref="AH182:AI182"/>
    <mergeCell ref="R183:S183"/>
    <mergeCell ref="T183:V183"/>
    <mergeCell ref="W183:Y183"/>
    <mergeCell ref="Z183:AA183"/>
    <mergeCell ref="AB183:AD183"/>
    <mergeCell ref="AE183:AG183"/>
    <mergeCell ref="AH183:AI183"/>
    <mergeCell ref="AQ183:AR183"/>
    <mergeCell ref="AS183:AT183"/>
    <mergeCell ref="AU183:AV183"/>
    <mergeCell ref="AW183:AY183"/>
    <mergeCell ref="BB181:BC181"/>
    <mergeCell ref="BD181:BE181"/>
    <mergeCell ref="BF181:BG181"/>
    <mergeCell ref="BH181:BI181"/>
    <mergeCell ref="BJ181:BL181"/>
    <mergeCell ref="BM181:BN181"/>
    <mergeCell ref="BO181:BR181"/>
    <mergeCell ref="B181:C181"/>
    <mergeCell ref="D181:F181"/>
    <mergeCell ref="G181:H181"/>
    <mergeCell ref="I181:J181"/>
    <mergeCell ref="K181:L181"/>
    <mergeCell ref="M181:N181"/>
    <mergeCell ref="O181:Q181"/>
    <mergeCell ref="B182:C182"/>
    <mergeCell ref="D182:F182"/>
    <mergeCell ref="G182:H182"/>
    <mergeCell ref="I182:J182"/>
    <mergeCell ref="K182:L182"/>
    <mergeCell ref="M182:N182"/>
    <mergeCell ref="O182:Q182"/>
    <mergeCell ref="AJ181:AK181"/>
    <mergeCell ref="AL181:AM181"/>
    <mergeCell ref="AN181:AP181"/>
    <mergeCell ref="AQ181:AR181"/>
    <mergeCell ref="AS181:AT181"/>
    <mergeCell ref="AU181:AV181"/>
    <mergeCell ref="AW181:AY181"/>
    <mergeCell ref="AQ284:AS284"/>
    <mergeCell ref="AT284:AW284"/>
    <mergeCell ref="AX284:AZ284"/>
    <mergeCell ref="BA284:BC284"/>
    <mergeCell ref="BD284:BG284"/>
    <mergeCell ref="BH284:BJ284"/>
    <mergeCell ref="BK284:BM284"/>
    <mergeCell ref="BN284:BQ284"/>
    <mergeCell ref="K284:N284"/>
    <mergeCell ref="O284:Q284"/>
    <mergeCell ref="Y284:AA284"/>
    <mergeCell ref="AB284:AD284"/>
    <mergeCell ref="AE284:AH284"/>
    <mergeCell ref="AK284:AN284"/>
    <mergeCell ref="AO284:AP284"/>
    <mergeCell ref="BD180:BE180"/>
    <mergeCell ref="BF180:BG180"/>
    <mergeCell ref="AN180:AP180"/>
    <mergeCell ref="AQ180:AR180"/>
    <mergeCell ref="AS180:AT180"/>
    <mergeCell ref="AU180:AV180"/>
    <mergeCell ref="AW180:AY180"/>
    <mergeCell ref="AZ180:BA180"/>
    <mergeCell ref="BB180:BC180"/>
    <mergeCell ref="R181:S181"/>
    <mergeCell ref="T181:V181"/>
    <mergeCell ref="W181:Y181"/>
    <mergeCell ref="Z181:AA181"/>
    <mergeCell ref="AB181:AD181"/>
    <mergeCell ref="AE181:AG181"/>
    <mergeCell ref="AH181:AI181"/>
    <mergeCell ref="AZ181:BA181"/>
    <mergeCell ref="B249:N250"/>
    <mergeCell ref="O249:T250"/>
    <mergeCell ref="B251:N251"/>
    <mergeCell ref="O251:T251"/>
    <mergeCell ref="B252:N252"/>
    <mergeCell ref="O252:T252"/>
    <mergeCell ref="O253:T253"/>
    <mergeCell ref="B253:N253"/>
    <mergeCell ref="B254:N255"/>
    <mergeCell ref="O254:T255"/>
    <mergeCell ref="B256:N256"/>
    <mergeCell ref="O256:T256"/>
    <mergeCell ref="B257:N257"/>
    <mergeCell ref="O257:T257"/>
    <mergeCell ref="O263:T264"/>
    <mergeCell ref="R279:AA279"/>
    <mergeCell ref="BA279:BJ279"/>
    <mergeCell ref="B258:N259"/>
    <mergeCell ref="O258:T259"/>
    <mergeCell ref="B260:N260"/>
    <mergeCell ref="O260:T260"/>
    <mergeCell ref="B261:N262"/>
    <mergeCell ref="O261:T262"/>
    <mergeCell ref="B263:N264"/>
    <mergeCell ref="I228:J229"/>
    <mergeCell ref="K228:L229"/>
    <mergeCell ref="M228:N229"/>
    <mergeCell ref="O228:Q229"/>
    <mergeCell ref="R228:S229"/>
    <mergeCell ref="T228:V229"/>
    <mergeCell ref="S230:T230"/>
    <mergeCell ref="B248:N248"/>
    <mergeCell ref="O248:T248"/>
    <mergeCell ref="B228:H229"/>
    <mergeCell ref="B238:N240"/>
    <mergeCell ref="B241:N241"/>
    <mergeCell ref="O241:T241"/>
    <mergeCell ref="B242:N242"/>
    <mergeCell ref="O242:T242"/>
    <mergeCell ref="O243:T243"/>
    <mergeCell ref="B243:N243"/>
    <mergeCell ref="B244:N245"/>
    <mergeCell ref="O244:T245"/>
    <mergeCell ref="B246:N246"/>
    <mergeCell ref="O246:T246"/>
    <mergeCell ref="B247:N247"/>
    <mergeCell ref="O247:T247"/>
    <mergeCell ref="W228:Y229"/>
    <mergeCell ref="Z228:AA229"/>
    <mergeCell ref="AB228:AD229"/>
    <mergeCell ref="AE228:AG229"/>
    <mergeCell ref="AH228:AI229"/>
    <mergeCell ref="AJ228:AK229"/>
    <mergeCell ref="AL228:AM229"/>
    <mergeCell ref="BD228:BE229"/>
    <mergeCell ref="BF228:BG229"/>
    <mergeCell ref="BH228:BI229"/>
    <mergeCell ref="BJ228:BL229"/>
    <mergeCell ref="BM228:BN229"/>
    <mergeCell ref="BO228:BR229"/>
    <mergeCell ref="AN228:AP229"/>
    <mergeCell ref="AQ228:AR229"/>
    <mergeCell ref="AS228:AT229"/>
    <mergeCell ref="AU228:AV229"/>
    <mergeCell ref="AW228:AY229"/>
    <mergeCell ref="AZ228:BA229"/>
    <mergeCell ref="BB228:BC229"/>
    <mergeCell ref="B226:H227"/>
    <mergeCell ref="I226:J227"/>
    <mergeCell ref="K226:L227"/>
    <mergeCell ref="M226:N227"/>
    <mergeCell ref="O226:Q227"/>
    <mergeCell ref="R226:S227"/>
    <mergeCell ref="T226:V227"/>
    <mergeCell ref="BD226:BE227"/>
    <mergeCell ref="BF226:BG227"/>
    <mergeCell ref="BH226:BI227"/>
    <mergeCell ref="BJ226:BL227"/>
    <mergeCell ref="BM226:BN227"/>
    <mergeCell ref="BO226:BR227"/>
    <mergeCell ref="AN223:AP224"/>
    <mergeCell ref="AQ223:AR224"/>
    <mergeCell ref="AS226:AT227"/>
    <mergeCell ref="AU226:AV227"/>
    <mergeCell ref="AW226:AY227"/>
    <mergeCell ref="AZ226:BA227"/>
    <mergeCell ref="BB226:BC227"/>
    <mergeCell ref="AN226:AP227"/>
    <mergeCell ref="AQ226:AR227"/>
    <mergeCell ref="W226:Y227"/>
    <mergeCell ref="Z226:AA227"/>
    <mergeCell ref="AB226:AD227"/>
    <mergeCell ref="AE226:AG227"/>
    <mergeCell ref="AH226:AI227"/>
    <mergeCell ref="AJ226:AK227"/>
    <mergeCell ref="AL226:AM227"/>
    <mergeCell ref="BH225:BI225"/>
    <mergeCell ref="BJ225:BL225"/>
    <mergeCell ref="BM225:BN225"/>
    <mergeCell ref="BO225:BR225"/>
    <mergeCell ref="AQ225:AR225"/>
    <mergeCell ref="AS225:AT225"/>
    <mergeCell ref="AU225:AV225"/>
    <mergeCell ref="AW225:AY225"/>
    <mergeCell ref="AZ225:BA225"/>
    <mergeCell ref="BB225:BC225"/>
    <mergeCell ref="BD225:BE225"/>
    <mergeCell ref="I225:J225"/>
    <mergeCell ref="K225:L225"/>
    <mergeCell ref="M225:N225"/>
    <mergeCell ref="O225:Q225"/>
    <mergeCell ref="R225:S225"/>
    <mergeCell ref="T225:V225"/>
    <mergeCell ref="W225:Y225"/>
    <mergeCell ref="AZ223:BA224"/>
    <mergeCell ref="BB223:BC224"/>
    <mergeCell ref="W223:Y224"/>
    <mergeCell ref="Z223:AA224"/>
    <mergeCell ref="AB223:AD224"/>
    <mergeCell ref="AE223:AG224"/>
    <mergeCell ref="AH223:AI224"/>
    <mergeCell ref="AJ223:AK224"/>
    <mergeCell ref="AL223:AM224"/>
    <mergeCell ref="Z225:AA225"/>
    <mergeCell ref="AB225:AD225"/>
    <mergeCell ref="AE225:AG225"/>
    <mergeCell ref="AH225:AI225"/>
    <mergeCell ref="AJ225:AK225"/>
    <mergeCell ref="AL225:AM225"/>
    <mergeCell ref="AN225:AP225"/>
    <mergeCell ref="BF225:BG225"/>
    <mergeCell ref="BM222:BN222"/>
    <mergeCell ref="BO222:BR222"/>
    <mergeCell ref="AQ222:AR222"/>
    <mergeCell ref="AS222:AT222"/>
    <mergeCell ref="AU222:AV222"/>
    <mergeCell ref="AW222:AY222"/>
    <mergeCell ref="AZ222:BA222"/>
    <mergeCell ref="BB222:BC222"/>
    <mergeCell ref="BD222:BE222"/>
    <mergeCell ref="I222:J222"/>
    <mergeCell ref="K222:L222"/>
    <mergeCell ref="M222:N222"/>
    <mergeCell ref="O222:Q222"/>
    <mergeCell ref="R222:S222"/>
    <mergeCell ref="T222:V222"/>
    <mergeCell ref="W222:Y222"/>
    <mergeCell ref="B223:H224"/>
    <mergeCell ref="I223:J224"/>
    <mergeCell ref="K223:L224"/>
    <mergeCell ref="M223:N224"/>
    <mergeCell ref="O223:Q224"/>
    <mergeCell ref="R223:S224"/>
    <mergeCell ref="T223:V224"/>
    <mergeCell ref="BD223:BE224"/>
    <mergeCell ref="BF223:BG224"/>
    <mergeCell ref="BH223:BI224"/>
    <mergeCell ref="BJ223:BL224"/>
    <mergeCell ref="BM223:BN224"/>
    <mergeCell ref="BO223:BR224"/>
    <mergeCell ref="AS223:AT224"/>
    <mergeCell ref="AU223:AV224"/>
    <mergeCell ref="AW223:AY224"/>
    <mergeCell ref="Z221:AA221"/>
    <mergeCell ref="AB221:AD221"/>
    <mergeCell ref="AE221:AG221"/>
    <mergeCell ref="AH221:AI221"/>
    <mergeCell ref="AJ221:AK221"/>
    <mergeCell ref="AL221:AM221"/>
    <mergeCell ref="AN221:AP221"/>
    <mergeCell ref="Z222:AA222"/>
    <mergeCell ref="AB222:AD222"/>
    <mergeCell ref="AE222:AG222"/>
    <mergeCell ref="AH222:AI222"/>
    <mergeCell ref="AJ222:AK222"/>
    <mergeCell ref="AL222:AM222"/>
    <mergeCell ref="AN222:AP222"/>
    <mergeCell ref="BF222:BG222"/>
    <mergeCell ref="BH222:BI222"/>
    <mergeCell ref="BJ222:BL222"/>
    <mergeCell ref="AQ221:AR221"/>
    <mergeCell ref="AS221:AT221"/>
    <mergeCell ref="W219:Y220"/>
    <mergeCell ref="Z219:AA220"/>
    <mergeCell ref="AB219:AD220"/>
    <mergeCell ref="AE219:AG220"/>
    <mergeCell ref="AH219:AI220"/>
    <mergeCell ref="AJ219:AK220"/>
    <mergeCell ref="AL219:AM220"/>
    <mergeCell ref="BD219:BE220"/>
    <mergeCell ref="BF219:BG220"/>
    <mergeCell ref="BH219:BI220"/>
    <mergeCell ref="BJ219:BL220"/>
    <mergeCell ref="BM219:BN220"/>
    <mergeCell ref="BO219:BR220"/>
    <mergeCell ref="BO221:BR221"/>
    <mergeCell ref="B219:H220"/>
    <mergeCell ref="I219:J220"/>
    <mergeCell ref="K219:L220"/>
    <mergeCell ref="M219:N220"/>
    <mergeCell ref="O219:Q220"/>
    <mergeCell ref="R219:S220"/>
    <mergeCell ref="T219:V220"/>
    <mergeCell ref="I221:J221"/>
    <mergeCell ref="K221:L221"/>
    <mergeCell ref="M221:N221"/>
    <mergeCell ref="O221:Q221"/>
    <mergeCell ref="R221:S221"/>
    <mergeCell ref="T221:V221"/>
    <mergeCell ref="W221:Y221"/>
    <mergeCell ref="AN219:AP220"/>
    <mergeCell ref="AQ219:AR220"/>
    <mergeCell ref="AS219:AT220"/>
    <mergeCell ref="AU219:AV220"/>
    <mergeCell ref="BM218:BN218"/>
    <mergeCell ref="BO218:BR218"/>
    <mergeCell ref="AQ216:AR216"/>
    <mergeCell ref="AS216:AT216"/>
    <mergeCell ref="AU218:AV218"/>
    <mergeCell ref="AW218:AY218"/>
    <mergeCell ref="AZ218:BA218"/>
    <mergeCell ref="BB218:BC218"/>
    <mergeCell ref="BD218:BE218"/>
    <mergeCell ref="BJ221:BL221"/>
    <mergeCell ref="BM221:BN221"/>
    <mergeCell ref="AU221:AV221"/>
    <mergeCell ref="AW221:AY221"/>
    <mergeCell ref="AZ221:BA221"/>
    <mergeCell ref="BB221:BC221"/>
    <mergeCell ref="BD221:BE221"/>
    <mergeCell ref="BF221:BG221"/>
    <mergeCell ref="BH221:BI221"/>
    <mergeCell ref="AQ218:AR218"/>
    <mergeCell ref="AS218:AT218"/>
    <mergeCell ref="AW219:AY220"/>
    <mergeCell ref="AZ219:BA220"/>
    <mergeCell ref="BB219:BC220"/>
    <mergeCell ref="I217:J217"/>
    <mergeCell ref="K217:L217"/>
    <mergeCell ref="M217:N217"/>
    <mergeCell ref="O217:Q217"/>
    <mergeCell ref="R217:S217"/>
    <mergeCell ref="T217:V217"/>
    <mergeCell ref="W217:Y217"/>
    <mergeCell ref="I218:J218"/>
    <mergeCell ref="K218:L218"/>
    <mergeCell ref="M218:N218"/>
    <mergeCell ref="O218:Q218"/>
    <mergeCell ref="R218:S218"/>
    <mergeCell ref="T218:V218"/>
    <mergeCell ref="W218:Y218"/>
    <mergeCell ref="BF218:BG218"/>
    <mergeCell ref="BH218:BI218"/>
    <mergeCell ref="BJ218:BL218"/>
    <mergeCell ref="Z218:AA218"/>
    <mergeCell ref="AB218:AD218"/>
    <mergeCell ref="AE218:AG218"/>
    <mergeCell ref="AH218:AI218"/>
    <mergeCell ref="AJ218:AK218"/>
    <mergeCell ref="AL218:AM218"/>
    <mergeCell ref="AN218:AP218"/>
    <mergeCell ref="Z217:AA217"/>
    <mergeCell ref="AB217:AD217"/>
    <mergeCell ref="AE217:AG217"/>
    <mergeCell ref="AH217:AI217"/>
    <mergeCell ref="AJ217:AK217"/>
    <mergeCell ref="AL217:AM217"/>
    <mergeCell ref="AN217:AP217"/>
    <mergeCell ref="BF217:BG217"/>
    <mergeCell ref="BH217:BI217"/>
    <mergeCell ref="BJ217:BL217"/>
    <mergeCell ref="BM217:BN217"/>
    <mergeCell ref="BO217:BR217"/>
    <mergeCell ref="AQ217:AR217"/>
    <mergeCell ref="AS217:AT217"/>
    <mergeCell ref="AU217:AV217"/>
    <mergeCell ref="AW217:AY217"/>
    <mergeCell ref="AZ217:BA217"/>
    <mergeCell ref="BB217:BC217"/>
    <mergeCell ref="BD217:BE217"/>
    <mergeCell ref="W214:Y215"/>
    <mergeCell ref="Z214:AA215"/>
    <mergeCell ref="AB214:AD215"/>
    <mergeCell ref="AE214:AG215"/>
    <mergeCell ref="AH214:AI215"/>
    <mergeCell ref="AJ214:AK215"/>
    <mergeCell ref="AL214:AM215"/>
    <mergeCell ref="BD214:BE215"/>
    <mergeCell ref="BF214:BG215"/>
    <mergeCell ref="BH214:BI215"/>
    <mergeCell ref="BJ214:BL215"/>
    <mergeCell ref="BM214:BN215"/>
    <mergeCell ref="BO214:BR215"/>
    <mergeCell ref="BO216:BR216"/>
    <mergeCell ref="B214:H215"/>
    <mergeCell ref="I214:J215"/>
    <mergeCell ref="K214:L215"/>
    <mergeCell ref="M214:N215"/>
    <mergeCell ref="O214:Q215"/>
    <mergeCell ref="R214:S215"/>
    <mergeCell ref="T214:V215"/>
    <mergeCell ref="I216:J216"/>
    <mergeCell ref="K216:L216"/>
    <mergeCell ref="M216:N216"/>
    <mergeCell ref="O216:Q216"/>
    <mergeCell ref="R216:S216"/>
    <mergeCell ref="T216:V216"/>
    <mergeCell ref="W216:Y216"/>
    <mergeCell ref="AN214:AP215"/>
    <mergeCell ref="AQ214:AR215"/>
    <mergeCell ref="AS214:AT215"/>
    <mergeCell ref="AU214:AV215"/>
    <mergeCell ref="BD213:BE213"/>
    <mergeCell ref="BJ216:BL216"/>
    <mergeCell ref="BM216:BN216"/>
    <mergeCell ref="AU216:AV216"/>
    <mergeCell ref="AW216:AY216"/>
    <mergeCell ref="AZ216:BA216"/>
    <mergeCell ref="BB216:BC216"/>
    <mergeCell ref="BD216:BE216"/>
    <mergeCell ref="BF216:BG216"/>
    <mergeCell ref="BH216:BI216"/>
    <mergeCell ref="AQ213:AR213"/>
    <mergeCell ref="AS213:AT213"/>
    <mergeCell ref="Z213:AA213"/>
    <mergeCell ref="AB213:AD213"/>
    <mergeCell ref="AE213:AG213"/>
    <mergeCell ref="AH213:AI213"/>
    <mergeCell ref="AJ213:AK213"/>
    <mergeCell ref="AL213:AM213"/>
    <mergeCell ref="AN213:AP213"/>
    <mergeCell ref="AW214:AY215"/>
    <mergeCell ref="AZ214:BA215"/>
    <mergeCell ref="BB214:BC215"/>
    <mergeCell ref="Z216:AA216"/>
    <mergeCell ref="AB216:AD216"/>
    <mergeCell ref="AE216:AG216"/>
    <mergeCell ref="AH216:AI216"/>
    <mergeCell ref="AJ216:AK216"/>
    <mergeCell ref="AL216:AM216"/>
    <mergeCell ref="AN216:AP216"/>
    <mergeCell ref="BM212:BN212"/>
    <mergeCell ref="BO212:BR212"/>
    <mergeCell ref="AQ212:AR212"/>
    <mergeCell ref="AS212:AT212"/>
    <mergeCell ref="AU212:AV212"/>
    <mergeCell ref="AW212:AY212"/>
    <mergeCell ref="AZ212:BA212"/>
    <mergeCell ref="BB212:BC212"/>
    <mergeCell ref="BD212:BE212"/>
    <mergeCell ref="I212:J212"/>
    <mergeCell ref="K212:L212"/>
    <mergeCell ref="M212:N212"/>
    <mergeCell ref="O212:Q212"/>
    <mergeCell ref="R212:S212"/>
    <mergeCell ref="T212:V212"/>
    <mergeCell ref="W212:Y212"/>
    <mergeCell ref="I213:J213"/>
    <mergeCell ref="K213:L213"/>
    <mergeCell ref="M213:N213"/>
    <mergeCell ref="O213:Q213"/>
    <mergeCell ref="R213:S213"/>
    <mergeCell ref="T213:V213"/>
    <mergeCell ref="W213:Y213"/>
    <mergeCell ref="BF213:BG213"/>
    <mergeCell ref="BH213:BI213"/>
    <mergeCell ref="BJ213:BL213"/>
    <mergeCell ref="BM213:BN213"/>
    <mergeCell ref="BO213:BR213"/>
    <mergeCell ref="AU213:AV213"/>
    <mergeCell ref="AW213:AY213"/>
    <mergeCell ref="AZ213:BA213"/>
    <mergeCell ref="BB213:BC213"/>
    <mergeCell ref="Z211:AA211"/>
    <mergeCell ref="AB211:AD211"/>
    <mergeCell ref="AE211:AG211"/>
    <mergeCell ref="AH211:AI211"/>
    <mergeCell ref="AJ211:AK211"/>
    <mergeCell ref="AL211:AM211"/>
    <mergeCell ref="AN211:AP211"/>
    <mergeCell ref="Z212:AA212"/>
    <mergeCell ref="AB212:AD212"/>
    <mergeCell ref="AE212:AG212"/>
    <mergeCell ref="AH212:AI212"/>
    <mergeCell ref="AJ212:AK212"/>
    <mergeCell ref="AL212:AM212"/>
    <mergeCell ref="AN212:AP212"/>
    <mergeCell ref="BF212:BG212"/>
    <mergeCell ref="BH212:BI212"/>
    <mergeCell ref="BJ212:BL212"/>
    <mergeCell ref="AQ211:AR211"/>
    <mergeCell ref="AS211:AT211"/>
    <mergeCell ref="W209:Y210"/>
    <mergeCell ref="Z209:AA210"/>
    <mergeCell ref="AB209:AD210"/>
    <mergeCell ref="AE209:AG210"/>
    <mergeCell ref="AH209:AI210"/>
    <mergeCell ref="AJ209:AK210"/>
    <mergeCell ref="AL209:AM210"/>
    <mergeCell ref="BD209:BE210"/>
    <mergeCell ref="BF209:BG210"/>
    <mergeCell ref="BH209:BI210"/>
    <mergeCell ref="BJ209:BL210"/>
    <mergeCell ref="BM209:BN210"/>
    <mergeCell ref="BO209:BR210"/>
    <mergeCell ref="BO211:BR211"/>
    <mergeCell ref="B209:H210"/>
    <mergeCell ref="I209:J210"/>
    <mergeCell ref="K209:L210"/>
    <mergeCell ref="M209:N210"/>
    <mergeCell ref="O209:Q210"/>
    <mergeCell ref="R209:S210"/>
    <mergeCell ref="T209:V210"/>
    <mergeCell ref="I211:J211"/>
    <mergeCell ref="K211:L211"/>
    <mergeCell ref="M211:N211"/>
    <mergeCell ref="O211:Q211"/>
    <mergeCell ref="R211:S211"/>
    <mergeCell ref="T211:V211"/>
    <mergeCell ref="W211:Y211"/>
    <mergeCell ref="AN209:AP210"/>
    <mergeCell ref="AQ209:AR210"/>
    <mergeCell ref="AS209:AT210"/>
    <mergeCell ref="AU209:AV210"/>
    <mergeCell ref="BM208:BN208"/>
    <mergeCell ref="BO208:BR208"/>
    <mergeCell ref="AQ206:AR206"/>
    <mergeCell ref="AS206:AT206"/>
    <mergeCell ref="AU208:AV208"/>
    <mergeCell ref="AW208:AY208"/>
    <mergeCell ref="AZ208:BA208"/>
    <mergeCell ref="BB208:BC208"/>
    <mergeCell ref="BD208:BE208"/>
    <mergeCell ref="BJ211:BL211"/>
    <mergeCell ref="BM211:BN211"/>
    <mergeCell ref="AU211:AV211"/>
    <mergeCell ref="AW211:AY211"/>
    <mergeCell ref="AZ211:BA211"/>
    <mergeCell ref="BB211:BC211"/>
    <mergeCell ref="BD211:BE211"/>
    <mergeCell ref="BF211:BG211"/>
    <mergeCell ref="BH211:BI211"/>
    <mergeCell ref="AQ208:AR208"/>
    <mergeCell ref="AS208:AT208"/>
    <mergeCell ref="AW209:AY210"/>
    <mergeCell ref="AZ209:BA210"/>
    <mergeCell ref="BB209:BC210"/>
    <mergeCell ref="I207:J207"/>
    <mergeCell ref="K207:L207"/>
    <mergeCell ref="M207:N207"/>
    <mergeCell ref="O207:Q207"/>
    <mergeCell ref="R207:S207"/>
    <mergeCell ref="T207:V207"/>
    <mergeCell ref="W207:Y207"/>
    <mergeCell ref="I208:J208"/>
    <mergeCell ref="K208:L208"/>
    <mergeCell ref="M208:N208"/>
    <mergeCell ref="O208:Q208"/>
    <mergeCell ref="R208:S208"/>
    <mergeCell ref="T208:V208"/>
    <mergeCell ref="W208:Y208"/>
    <mergeCell ref="BF208:BG208"/>
    <mergeCell ref="BH208:BI208"/>
    <mergeCell ref="BJ208:BL208"/>
    <mergeCell ref="Z208:AA208"/>
    <mergeCell ref="AB208:AD208"/>
    <mergeCell ref="AE208:AG208"/>
    <mergeCell ref="AH208:AI208"/>
    <mergeCell ref="AJ208:AK208"/>
    <mergeCell ref="AL208:AM208"/>
    <mergeCell ref="AN208:AP208"/>
    <mergeCell ref="Z207:AA207"/>
    <mergeCell ref="AB207:AD207"/>
    <mergeCell ref="AE207:AG207"/>
    <mergeCell ref="AH207:AI207"/>
    <mergeCell ref="AJ207:AK207"/>
    <mergeCell ref="AL207:AM207"/>
    <mergeCell ref="AN207:AP207"/>
    <mergeCell ref="BF207:BG207"/>
    <mergeCell ref="BH207:BI207"/>
    <mergeCell ref="BJ207:BL207"/>
    <mergeCell ref="BM207:BN207"/>
    <mergeCell ref="BO207:BR207"/>
    <mergeCell ref="AQ207:AR207"/>
    <mergeCell ref="AS207:AT207"/>
    <mergeCell ref="AU207:AV207"/>
    <mergeCell ref="AW207:AY207"/>
    <mergeCell ref="AZ207:BA207"/>
    <mergeCell ref="BB207:BC207"/>
    <mergeCell ref="BD207:BE207"/>
    <mergeCell ref="AZ191:BA191"/>
    <mergeCell ref="BB191:BC191"/>
    <mergeCell ref="M201:N204"/>
    <mergeCell ref="R203:S203"/>
    <mergeCell ref="AB205:AD205"/>
    <mergeCell ref="AE205:AG205"/>
    <mergeCell ref="AH205:AI205"/>
    <mergeCell ref="AN205:AP205"/>
    <mergeCell ref="I206:J206"/>
    <mergeCell ref="K206:L206"/>
    <mergeCell ref="M206:N206"/>
    <mergeCell ref="O206:Q206"/>
    <mergeCell ref="R206:S206"/>
    <mergeCell ref="T206:V206"/>
    <mergeCell ref="W206:Y206"/>
    <mergeCell ref="BO205:BR205"/>
    <mergeCell ref="BO206:BR206"/>
    <mergeCell ref="BD191:BE191"/>
    <mergeCell ref="BF191:BG191"/>
    <mergeCell ref="BH191:BI191"/>
    <mergeCell ref="BJ191:BL191"/>
    <mergeCell ref="BM191:BN191"/>
    <mergeCell ref="BO191:BR191"/>
    <mergeCell ref="BO200:BR204"/>
    <mergeCell ref="Z206:AA206"/>
    <mergeCell ref="AB206:AD206"/>
    <mergeCell ref="AE206:AG206"/>
    <mergeCell ref="AH206:AI206"/>
    <mergeCell ref="AJ206:AK206"/>
    <mergeCell ref="AL206:AM206"/>
    <mergeCell ref="AN206:AP206"/>
    <mergeCell ref="T191:V191"/>
    <mergeCell ref="W200:Y203"/>
    <mergeCell ref="T205:V205"/>
    <mergeCell ref="W205:Y205"/>
    <mergeCell ref="B191:H191"/>
    <mergeCell ref="I191:J191"/>
    <mergeCell ref="K191:L191"/>
    <mergeCell ref="M191:N191"/>
    <mergeCell ref="O191:Q191"/>
    <mergeCell ref="R191:S191"/>
    <mergeCell ref="B200:H205"/>
    <mergeCell ref="BJ206:BL206"/>
    <mergeCell ref="BM206:BN206"/>
    <mergeCell ref="AU206:AV206"/>
    <mergeCell ref="AW206:AY206"/>
    <mergeCell ref="AZ206:BA206"/>
    <mergeCell ref="BB206:BC206"/>
    <mergeCell ref="BD206:BE206"/>
    <mergeCell ref="BF206:BG206"/>
    <mergeCell ref="BH206:BI206"/>
    <mergeCell ref="W191:Y191"/>
    <mergeCell ref="Z191:AA191"/>
    <mergeCell ref="AB191:AD191"/>
    <mergeCell ref="AE191:AG191"/>
    <mergeCell ref="AH191:AI191"/>
    <mergeCell ref="AJ191:AK191"/>
    <mergeCell ref="AL191:AM191"/>
    <mergeCell ref="AN191:AP191"/>
    <mergeCell ref="AQ191:AR191"/>
    <mergeCell ref="AS191:AT191"/>
    <mergeCell ref="AU191:AV191"/>
    <mergeCell ref="AW191:AY191"/>
    <mergeCell ref="AJ151:AK151"/>
    <mergeCell ref="AL151:AM151"/>
    <mergeCell ref="AN151:AP151"/>
    <mergeCell ref="AQ151:AR151"/>
    <mergeCell ref="AS151:AT151"/>
    <mergeCell ref="AU151:AV151"/>
    <mergeCell ref="AW151:AY151"/>
    <mergeCell ref="BH151:BI151"/>
    <mergeCell ref="BH152:BI152"/>
    <mergeCell ref="BJ152:BL152"/>
    <mergeCell ref="BM152:BN152"/>
    <mergeCell ref="BO152:BR152"/>
    <mergeCell ref="AZ151:BA151"/>
    <mergeCell ref="BB151:BC151"/>
    <mergeCell ref="BD151:BE151"/>
    <mergeCell ref="BF151:BG151"/>
    <mergeCell ref="BJ151:BL151"/>
    <mergeCell ref="BM151:BN151"/>
    <mergeCell ref="BO151:BR151"/>
    <mergeCell ref="Z151:AA151"/>
    <mergeCell ref="AB151:AD151"/>
    <mergeCell ref="AE151:AG151"/>
    <mergeCell ref="AH151:AI151"/>
    <mergeCell ref="B151:C151"/>
    <mergeCell ref="D151:F151"/>
    <mergeCell ref="G151:H151"/>
    <mergeCell ref="I151:J151"/>
    <mergeCell ref="K151:L151"/>
    <mergeCell ref="M151:N151"/>
    <mergeCell ref="O151:Q151"/>
    <mergeCell ref="B152:C152"/>
    <mergeCell ref="D152:F152"/>
    <mergeCell ref="G152:H152"/>
    <mergeCell ref="I152:J152"/>
    <mergeCell ref="K152:L152"/>
    <mergeCell ref="M152:N152"/>
    <mergeCell ref="O152:Q152"/>
    <mergeCell ref="AJ149:AK149"/>
    <mergeCell ref="AL149:AM149"/>
    <mergeCell ref="AN149:AP149"/>
    <mergeCell ref="AQ149:AR149"/>
    <mergeCell ref="AS149:AT149"/>
    <mergeCell ref="AU149:AV149"/>
    <mergeCell ref="AW149:AY149"/>
    <mergeCell ref="BH149:BI149"/>
    <mergeCell ref="BH150:BI150"/>
    <mergeCell ref="BJ150:BL150"/>
    <mergeCell ref="BM150:BN150"/>
    <mergeCell ref="BO150:BR150"/>
    <mergeCell ref="AZ149:BA149"/>
    <mergeCell ref="BB149:BC149"/>
    <mergeCell ref="BD149:BE149"/>
    <mergeCell ref="BF149:BG149"/>
    <mergeCell ref="BJ149:BL149"/>
    <mergeCell ref="BM149:BN149"/>
    <mergeCell ref="BO149:BR149"/>
    <mergeCell ref="AJ150:AK150"/>
    <mergeCell ref="AL150:AM150"/>
    <mergeCell ref="R149:S149"/>
    <mergeCell ref="T149:V149"/>
    <mergeCell ref="W149:Y149"/>
    <mergeCell ref="Z149:AA149"/>
    <mergeCell ref="AB149:AD149"/>
    <mergeCell ref="AE149:AG149"/>
    <mergeCell ref="AH149:AI149"/>
    <mergeCell ref="B149:C149"/>
    <mergeCell ref="D149:F149"/>
    <mergeCell ref="G149:H149"/>
    <mergeCell ref="I149:J149"/>
    <mergeCell ref="K149:L149"/>
    <mergeCell ref="M149:N149"/>
    <mergeCell ref="O149:Q149"/>
    <mergeCell ref="B150:C150"/>
    <mergeCell ref="D150:F150"/>
    <mergeCell ref="G150:H150"/>
    <mergeCell ref="I150:J150"/>
    <mergeCell ref="K150:L150"/>
    <mergeCell ref="M150:N150"/>
    <mergeCell ref="O150:Q150"/>
    <mergeCell ref="R150:S150"/>
    <mergeCell ref="T150:V150"/>
    <mergeCell ref="W150:Y150"/>
    <mergeCell ref="Z150:AA150"/>
    <mergeCell ref="AB150:AD150"/>
    <mergeCell ref="AE150:AG150"/>
    <mergeCell ref="AH150:AI150"/>
    <mergeCell ref="BF141:BG141"/>
    <mergeCell ref="BH141:BI141"/>
    <mergeCell ref="BJ141:BL141"/>
    <mergeCell ref="BM141:BN141"/>
    <mergeCell ref="BO141:BR141"/>
    <mergeCell ref="B141:C141"/>
    <mergeCell ref="D141:F141"/>
    <mergeCell ref="G141:H141"/>
    <mergeCell ref="I141:J141"/>
    <mergeCell ref="K141:L141"/>
    <mergeCell ref="M141:N141"/>
    <mergeCell ref="O141:Q141"/>
    <mergeCell ref="B142:C142"/>
    <mergeCell ref="D142:F142"/>
    <mergeCell ref="G142:H142"/>
    <mergeCell ref="I142:J142"/>
    <mergeCell ref="K142:L142"/>
    <mergeCell ref="M142:N142"/>
    <mergeCell ref="O142:Q142"/>
    <mergeCell ref="AJ141:AK141"/>
    <mergeCell ref="AL141:AM141"/>
    <mergeCell ref="AN141:AP141"/>
    <mergeCell ref="AQ141:AR141"/>
    <mergeCell ref="AS141:AT141"/>
    <mergeCell ref="AU141:AV141"/>
    <mergeCell ref="AW141:AY141"/>
    <mergeCell ref="AJ142:AK142"/>
    <mergeCell ref="AL142:AM142"/>
    <mergeCell ref="R142:S142"/>
    <mergeCell ref="T142:V142"/>
    <mergeCell ref="W142:Y142"/>
    <mergeCell ref="Z142:AA142"/>
    <mergeCell ref="AB142:AD142"/>
    <mergeCell ref="AE142:AG142"/>
    <mergeCell ref="AH142:AI142"/>
    <mergeCell ref="BD140:BE140"/>
    <mergeCell ref="BF140:BG140"/>
    <mergeCell ref="BH142:BI142"/>
    <mergeCell ref="BJ142:BL142"/>
    <mergeCell ref="BM142:BN142"/>
    <mergeCell ref="BO142:BR142"/>
    <mergeCell ref="AN140:AP140"/>
    <mergeCell ref="AQ140:AR140"/>
    <mergeCell ref="AS140:AT140"/>
    <mergeCell ref="AU140:AV140"/>
    <mergeCell ref="AW140:AY140"/>
    <mergeCell ref="AZ140:BA140"/>
    <mergeCell ref="BB140:BC140"/>
    <mergeCell ref="R141:S141"/>
    <mergeCell ref="T141:V141"/>
    <mergeCell ref="W141:Y141"/>
    <mergeCell ref="Z141:AA141"/>
    <mergeCell ref="AB141:AD141"/>
    <mergeCell ref="AE141:AG141"/>
    <mergeCell ref="AH141:AI141"/>
    <mergeCell ref="AZ141:BA141"/>
    <mergeCell ref="BB141:BC141"/>
    <mergeCell ref="BD141:BE141"/>
    <mergeCell ref="BF139:BG139"/>
    <mergeCell ref="BH139:BI139"/>
    <mergeCell ref="BJ139:BL139"/>
    <mergeCell ref="BM139:BN139"/>
    <mergeCell ref="BO139:BR139"/>
    <mergeCell ref="B139:C139"/>
    <mergeCell ref="D139:F139"/>
    <mergeCell ref="G139:H139"/>
    <mergeCell ref="I139:J139"/>
    <mergeCell ref="K139:L139"/>
    <mergeCell ref="M139:N139"/>
    <mergeCell ref="O139:Q139"/>
    <mergeCell ref="B140:C140"/>
    <mergeCell ref="D140:F140"/>
    <mergeCell ref="G140:H140"/>
    <mergeCell ref="I140:J140"/>
    <mergeCell ref="K140:L140"/>
    <mergeCell ref="M140:N140"/>
    <mergeCell ref="O140:Q140"/>
    <mergeCell ref="AJ139:AK139"/>
    <mergeCell ref="AL139:AM139"/>
    <mergeCell ref="AN139:AP139"/>
    <mergeCell ref="AQ139:AR139"/>
    <mergeCell ref="AS139:AT139"/>
    <mergeCell ref="AU139:AV139"/>
    <mergeCell ref="AW139:AY139"/>
    <mergeCell ref="AJ140:AK140"/>
    <mergeCell ref="AL140:AM140"/>
    <mergeCell ref="R140:S140"/>
    <mergeCell ref="T140:V140"/>
    <mergeCell ref="W140:Y140"/>
    <mergeCell ref="Z140:AA140"/>
    <mergeCell ref="AB140:AD140"/>
    <mergeCell ref="AE140:AG140"/>
    <mergeCell ref="AH140:AI140"/>
    <mergeCell ref="BD138:BE138"/>
    <mergeCell ref="BF138:BG138"/>
    <mergeCell ref="BH140:BI140"/>
    <mergeCell ref="BJ140:BL140"/>
    <mergeCell ref="BM140:BN140"/>
    <mergeCell ref="BO140:BR140"/>
    <mergeCell ref="AN138:AP138"/>
    <mergeCell ref="AQ138:AR138"/>
    <mergeCell ref="AS138:AT138"/>
    <mergeCell ref="AU138:AV138"/>
    <mergeCell ref="AW138:AY138"/>
    <mergeCell ref="AZ138:BA138"/>
    <mergeCell ref="BB138:BC138"/>
    <mergeCell ref="R139:S139"/>
    <mergeCell ref="T139:V139"/>
    <mergeCell ref="W139:Y139"/>
    <mergeCell ref="Z139:AA139"/>
    <mergeCell ref="AB139:AD139"/>
    <mergeCell ref="AE139:AG139"/>
    <mergeCell ref="AH139:AI139"/>
    <mergeCell ref="AZ139:BA139"/>
    <mergeCell ref="BB139:BC139"/>
    <mergeCell ref="BD139:BE139"/>
    <mergeCell ref="BF137:BG137"/>
    <mergeCell ref="BH137:BI137"/>
    <mergeCell ref="BJ137:BL137"/>
    <mergeCell ref="BM137:BN137"/>
    <mergeCell ref="BO137:BR137"/>
    <mergeCell ref="B137:C137"/>
    <mergeCell ref="D137:F137"/>
    <mergeCell ref="G137:H137"/>
    <mergeCell ref="I137:J137"/>
    <mergeCell ref="K137:L137"/>
    <mergeCell ref="M137:N137"/>
    <mergeCell ref="O137:Q137"/>
    <mergeCell ref="B138:C138"/>
    <mergeCell ref="D138:F138"/>
    <mergeCell ref="G138:H138"/>
    <mergeCell ref="I138:J138"/>
    <mergeCell ref="K138:L138"/>
    <mergeCell ref="M138:N138"/>
    <mergeCell ref="O138:Q138"/>
    <mergeCell ref="AJ137:AK137"/>
    <mergeCell ref="AL137:AM137"/>
    <mergeCell ref="AN137:AP137"/>
    <mergeCell ref="AQ137:AR137"/>
    <mergeCell ref="AS137:AT137"/>
    <mergeCell ref="AU137:AV137"/>
    <mergeCell ref="AW137:AY137"/>
    <mergeCell ref="AJ138:AK138"/>
    <mergeCell ref="AL138:AM138"/>
    <mergeCell ref="R138:S138"/>
    <mergeCell ref="T138:V138"/>
    <mergeCell ref="W138:Y138"/>
    <mergeCell ref="Z138:AA138"/>
    <mergeCell ref="AB138:AD138"/>
    <mergeCell ref="AE138:AG138"/>
    <mergeCell ref="AH138:AI138"/>
    <mergeCell ref="BD136:BE136"/>
    <mergeCell ref="BF136:BG136"/>
    <mergeCell ref="BH138:BI138"/>
    <mergeCell ref="BJ138:BL138"/>
    <mergeCell ref="BM138:BN138"/>
    <mergeCell ref="BO138:BR138"/>
    <mergeCell ref="AN136:AP136"/>
    <mergeCell ref="AQ136:AR136"/>
    <mergeCell ref="AS136:AT136"/>
    <mergeCell ref="AU136:AV136"/>
    <mergeCell ref="AW136:AY136"/>
    <mergeCell ref="AZ136:BA136"/>
    <mergeCell ref="BB136:BC136"/>
    <mergeCell ref="R137:S137"/>
    <mergeCell ref="T137:V137"/>
    <mergeCell ref="W137:Y137"/>
    <mergeCell ref="Z137:AA137"/>
    <mergeCell ref="AB137:AD137"/>
    <mergeCell ref="AE137:AG137"/>
    <mergeCell ref="AH137:AI137"/>
    <mergeCell ref="AZ137:BA137"/>
    <mergeCell ref="BB137:BC137"/>
    <mergeCell ref="BD137:BE137"/>
    <mergeCell ref="BD135:BE135"/>
    <mergeCell ref="BF135:BG135"/>
    <mergeCell ref="BH135:BI135"/>
    <mergeCell ref="BJ135:BL135"/>
    <mergeCell ref="BM135:BN135"/>
    <mergeCell ref="BO135:BR135"/>
    <mergeCell ref="B135:C135"/>
    <mergeCell ref="D135:F135"/>
    <mergeCell ref="G135:H135"/>
    <mergeCell ref="I135:J135"/>
    <mergeCell ref="K135:L135"/>
    <mergeCell ref="M135:N135"/>
    <mergeCell ref="O135:Q135"/>
    <mergeCell ref="B136:C136"/>
    <mergeCell ref="D136:F136"/>
    <mergeCell ref="G136:H136"/>
    <mergeCell ref="I136:J136"/>
    <mergeCell ref="K136:L136"/>
    <mergeCell ref="M136:N136"/>
    <mergeCell ref="O136:Q136"/>
    <mergeCell ref="AJ135:AK135"/>
    <mergeCell ref="AL135:AM135"/>
    <mergeCell ref="AN135:AP135"/>
    <mergeCell ref="AQ135:AR135"/>
    <mergeCell ref="AS135:AT135"/>
    <mergeCell ref="AU135:AV135"/>
    <mergeCell ref="AW135:AY135"/>
    <mergeCell ref="AW133:AY133"/>
    <mergeCell ref="AJ136:AK136"/>
    <mergeCell ref="AL136:AM136"/>
    <mergeCell ref="R136:S136"/>
    <mergeCell ref="T136:V136"/>
    <mergeCell ref="W136:Y136"/>
    <mergeCell ref="Z136:AA136"/>
    <mergeCell ref="AB136:AD136"/>
    <mergeCell ref="AE136:AG136"/>
    <mergeCell ref="AH136:AI136"/>
    <mergeCell ref="BD134:BE134"/>
    <mergeCell ref="BF134:BG134"/>
    <mergeCell ref="BH136:BI136"/>
    <mergeCell ref="BJ136:BL136"/>
    <mergeCell ref="BM136:BN136"/>
    <mergeCell ref="BO136:BR136"/>
    <mergeCell ref="AN134:AP134"/>
    <mergeCell ref="AQ134:AR134"/>
    <mergeCell ref="AS134:AT134"/>
    <mergeCell ref="AU134:AV134"/>
    <mergeCell ref="AW134:AY134"/>
    <mergeCell ref="AZ134:BA134"/>
    <mergeCell ref="BB134:BC134"/>
    <mergeCell ref="R135:S135"/>
    <mergeCell ref="T135:V135"/>
    <mergeCell ref="W135:Y135"/>
    <mergeCell ref="Z135:AA135"/>
    <mergeCell ref="AB135:AD135"/>
    <mergeCell ref="AE135:AG135"/>
    <mergeCell ref="AH135:AI135"/>
    <mergeCell ref="AZ135:BA135"/>
    <mergeCell ref="BB135:BC135"/>
    <mergeCell ref="B133:C133"/>
    <mergeCell ref="D133:F133"/>
    <mergeCell ref="G133:H133"/>
    <mergeCell ref="I133:J133"/>
    <mergeCell ref="K133:L133"/>
    <mergeCell ref="M133:N133"/>
    <mergeCell ref="O133:Q133"/>
    <mergeCell ref="B134:C134"/>
    <mergeCell ref="D134:F134"/>
    <mergeCell ref="G134:H134"/>
    <mergeCell ref="I134:J134"/>
    <mergeCell ref="K134:L134"/>
    <mergeCell ref="M134:N134"/>
    <mergeCell ref="O134:Q134"/>
    <mergeCell ref="AJ133:AK133"/>
    <mergeCell ref="AL133:AM133"/>
    <mergeCell ref="AN133:AP133"/>
    <mergeCell ref="BM131:BN131"/>
    <mergeCell ref="BO131:BR131"/>
    <mergeCell ref="AJ134:AK134"/>
    <mergeCell ref="AL134:AM134"/>
    <mergeCell ref="R134:S134"/>
    <mergeCell ref="T134:V134"/>
    <mergeCell ref="W134:Y134"/>
    <mergeCell ref="Z134:AA134"/>
    <mergeCell ref="AB134:AD134"/>
    <mergeCell ref="AE134:AG134"/>
    <mergeCell ref="AH134:AI134"/>
    <mergeCell ref="BD132:BE132"/>
    <mergeCell ref="BF132:BG132"/>
    <mergeCell ref="BH134:BI134"/>
    <mergeCell ref="BJ134:BL134"/>
    <mergeCell ref="BM134:BN134"/>
    <mergeCell ref="BO134:BR134"/>
    <mergeCell ref="AN132:AP132"/>
    <mergeCell ref="AQ132:AR132"/>
    <mergeCell ref="AS132:AT132"/>
    <mergeCell ref="AU132:AV132"/>
    <mergeCell ref="AW132:AY132"/>
    <mergeCell ref="AZ132:BA132"/>
    <mergeCell ref="BB132:BC132"/>
    <mergeCell ref="R133:S133"/>
    <mergeCell ref="T133:V133"/>
    <mergeCell ref="W133:Y133"/>
    <mergeCell ref="Z133:AA133"/>
    <mergeCell ref="AB133:AD133"/>
    <mergeCell ref="AE133:AG133"/>
    <mergeCell ref="AH133:AI133"/>
    <mergeCell ref="AZ133:BA133"/>
    <mergeCell ref="B132:C132"/>
    <mergeCell ref="D132:F132"/>
    <mergeCell ref="G132:H132"/>
    <mergeCell ref="I132:J132"/>
    <mergeCell ref="K132:L132"/>
    <mergeCell ref="M132:N132"/>
    <mergeCell ref="O132:Q132"/>
    <mergeCell ref="AJ131:AK131"/>
    <mergeCell ref="AL131:AM131"/>
    <mergeCell ref="AN131:AP131"/>
    <mergeCell ref="AQ131:AR131"/>
    <mergeCell ref="AS131:AT131"/>
    <mergeCell ref="AU131:AV131"/>
    <mergeCell ref="AW131:AY131"/>
    <mergeCell ref="BH131:BI131"/>
    <mergeCell ref="BH132:BI132"/>
    <mergeCell ref="BJ132:BL132"/>
    <mergeCell ref="AZ131:BA131"/>
    <mergeCell ref="BB131:BC131"/>
    <mergeCell ref="BD131:BE131"/>
    <mergeCell ref="BF131:BG131"/>
    <mergeCell ref="BJ131:BL131"/>
    <mergeCell ref="AJ130:AK130"/>
    <mergeCell ref="AL130:AM130"/>
    <mergeCell ref="R130:S130"/>
    <mergeCell ref="T130:V130"/>
    <mergeCell ref="W130:Y130"/>
    <mergeCell ref="Z130:AA130"/>
    <mergeCell ref="AB130:AD130"/>
    <mergeCell ref="AE130:AG130"/>
    <mergeCell ref="AH130:AI130"/>
    <mergeCell ref="R131:S131"/>
    <mergeCell ref="T131:V131"/>
    <mergeCell ref="W131:Y131"/>
    <mergeCell ref="Z131:AA131"/>
    <mergeCell ref="AB131:AD131"/>
    <mergeCell ref="AE131:AG131"/>
    <mergeCell ref="AH131:AI131"/>
    <mergeCell ref="B131:C131"/>
    <mergeCell ref="D131:F131"/>
    <mergeCell ref="G131:H131"/>
    <mergeCell ref="I131:J131"/>
    <mergeCell ref="K131:L131"/>
    <mergeCell ref="M131:N131"/>
    <mergeCell ref="O131:Q131"/>
    <mergeCell ref="BH144:BI144"/>
    <mergeCell ref="BJ144:BL144"/>
    <mergeCell ref="BM144:BN144"/>
    <mergeCell ref="BO144:BR144"/>
    <mergeCell ref="AN144:AP144"/>
    <mergeCell ref="AQ144:AR144"/>
    <mergeCell ref="AS144:AT144"/>
    <mergeCell ref="AU144:AV144"/>
    <mergeCell ref="AW144:AY144"/>
    <mergeCell ref="AZ144:BA144"/>
    <mergeCell ref="BB144:BC144"/>
    <mergeCell ref="AJ132:AK132"/>
    <mergeCell ref="AL132:AM132"/>
    <mergeCell ref="R132:S132"/>
    <mergeCell ref="T132:V132"/>
    <mergeCell ref="W132:Y132"/>
    <mergeCell ref="Z132:AA132"/>
    <mergeCell ref="AB132:AD132"/>
    <mergeCell ref="AE132:AG132"/>
    <mergeCell ref="AH132:AI132"/>
    <mergeCell ref="BM132:BN132"/>
    <mergeCell ref="BO132:BR132"/>
    <mergeCell ref="BB133:BC133"/>
    <mergeCell ref="BD133:BE133"/>
    <mergeCell ref="BF133:BG133"/>
    <mergeCell ref="BH133:BI133"/>
    <mergeCell ref="BJ133:BL133"/>
    <mergeCell ref="BM133:BN133"/>
    <mergeCell ref="BO133:BR133"/>
    <mergeCell ref="AQ133:AR133"/>
    <mergeCell ref="AS133:AT133"/>
    <mergeCell ref="AU133:AV133"/>
    <mergeCell ref="BH110:BI110"/>
    <mergeCell ref="BH111:BI111"/>
    <mergeCell ref="BJ111:BL111"/>
    <mergeCell ref="BM111:BN111"/>
    <mergeCell ref="BO111:BR111"/>
    <mergeCell ref="AZ110:BA110"/>
    <mergeCell ref="BB110:BC110"/>
    <mergeCell ref="BD110:BE110"/>
    <mergeCell ref="BF110:BG110"/>
    <mergeCell ref="BJ110:BL110"/>
    <mergeCell ref="BM110:BN110"/>
    <mergeCell ref="BO110:BR110"/>
    <mergeCell ref="BD113:BE113"/>
    <mergeCell ref="BF113:BG113"/>
    <mergeCell ref="AN113:AP113"/>
    <mergeCell ref="AQ113:AR113"/>
    <mergeCell ref="AS113:AT113"/>
    <mergeCell ref="AU113:AV113"/>
    <mergeCell ref="AW113:AY113"/>
    <mergeCell ref="AZ113:BA113"/>
    <mergeCell ref="BB113:BC113"/>
    <mergeCell ref="B110:C110"/>
    <mergeCell ref="D110:F110"/>
    <mergeCell ref="G110:H110"/>
    <mergeCell ref="I110:J110"/>
    <mergeCell ref="K110:L110"/>
    <mergeCell ref="M110:N110"/>
    <mergeCell ref="O110:Q110"/>
    <mergeCell ref="B111:C111"/>
    <mergeCell ref="D111:F111"/>
    <mergeCell ref="G111:H111"/>
    <mergeCell ref="I111:J111"/>
    <mergeCell ref="K111:L111"/>
    <mergeCell ref="M111:N111"/>
    <mergeCell ref="O111:Q111"/>
    <mergeCell ref="AJ110:AK110"/>
    <mergeCell ref="AL110:AM110"/>
    <mergeCell ref="AN110:AP110"/>
    <mergeCell ref="BD111:BE111"/>
    <mergeCell ref="BF111:BG111"/>
    <mergeCell ref="AN111:AP111"/>
    <mergeCell ref="AQ111:AR111"/>
    <mergeCell ref="AS111:AT111"/>
    <mergeCell ref="AU111:AV111"/>
    <mergeCell ref="AW111:AY111"/>
    <mergeCell ref="AZ111:BA111"/>
    <mergeCell ref="BB111:BC111"/>
    <mergeCell ref="AJ109:AK109"/>
    <mergeCell ref="AL109:AM109"/>
    <mergeCell ref="R109:S109"/>
    <mergeCell ref="T109:V109"/>
    <mergeCell ref="W109:Y109"/>
    <mergeCell ref="Z109:AA109"/>
    <mergeCell ref="AB109:AD109"/>
    <mergeCell ref="AE109:AG109"/>
    <mergeCell ref="AH109:AI109"/>
    <mergeCell ref="R110:S110"/>
    <mergeCell ref="T110:V110"/>
    <mergeCell ref="W110:Y110"/>
    <mergeCell ref="Z110:AA110"/>
    <mergeCell ref="AB110:AD110"/>
    <mergeCell ref="AE110:AG110"/>
    <mergeCell ref="AH110:AI110"/>
    <mergeCell ref="AQ110:AR110"/>
    <mergeCell ref="AS110:AT110"/>
    <mergeCell ref="AU110:AV110"/>
    <mergeCell ref="AW110:AY110"/>
    <mergeCell ref="AJ108:AK108"/>
    <mergeCell ref="AL108:AM108"/>
    <mergeCell ref="AN108:AP108"/>
    <mergeCell ref="AQ108:AR108"/>
    <mergeCell ref="AS108:AT108"/>
    <mergeCell ref="AU108:AV108"/>
    <mergeCell ref="AW108:AY108"/>
    <mergeCell ref="BH108:BI108"/>
    <mergeCell ref="BH109:BI109"/>
    <mergeCell ref="BJ109:BL109"/>
    <mergeCell ref="BM109:BN109"/>
    <mergeCell ref="BO109:BR109"/>
    <mergeCell ref="AZ108:BA108"/>
    <mergeCell ref="BB108:BC108"/>
    <mergeCell ref="BD108:BE108"/>
    <mergeCell ref="BF108:BG108"/>
    <mergeCell ref="BJ108:BL108"/>
    <mergeCell ref="BM108:BN108"/>
    <mergeCell ref="BO108:BR108"/>
    <mergeCell ref="R108:S108"/>
    <mergeCell ref="T108:V108"/>
    <mergeCell ref="W108:Y108"/>
    <mergeCell ref="Z108:AA108"/>
    <mergeCell ref="AB108:AD108"/>
    <mergeCell ref="AE108:AG108"/>
    <mergeCell ref="AH108:AI108"/>
    <mergeCell ref="B108:C108"/>
    <mergeCell ref="D108:F108"/>
    <mergeCell ref="G108:H108"/>
    <mergeCell ref="I108:J108"/>
    <mergeCell ref="K108:L108"/>
    <mergeCell ref="M108:N108"/>
    <mergeCell ref="O108:Q108"/>
    <mergeCell ref="B109:C109"/>
    <mergeCell ref="D109:F109"/>
    <mergeCell ref="G109:H109"/>
    <mergeCell ref="I109:J109"/>
    <mergeCell ref="K109:L109"/>
    <mergeCell ref="M109:N109"/>
    <mergeCell ref="O109:Q109"/>
    <mergeCell ref="B107:C107"/>
    <mergeCell ref="D107:F107"/>
    <mergeCell ref="G107:H107"/>
    <mergeCell ref="I107:J107"/>
    <mergeCell ref="K107:L107"/>
    <mergeCell ref="M107:N107"/>
    <mergeCell ref="O107:Q107"/>
    <mergeCell ref="AJ106:AK106"/>
    <mergeCell ref="AL106:AM106"/>
    <mergeCell ref="AN106:AP106"/>
    <mergeCell ref="AQ106:AR106"/>
    <mergeCell ref="AS106:AT106"/>
    <mergeCell ref="AU106:AV106"/>
    <mergeCell ref="AW106:AY106"/>
    <mergeCell ref="BD109:BE109"/>
    <mergeCell ref="BF109:BG109"/>
    <mergeCell ref="AN109:AP109"/>
    <mergeCell ref="AQ109:AR109"/>
    <mergeCell ref="AS109:AT109"/>
    <mergeCell ref="AU109:AV109"/>
    <mergeCell ref="AW109:AY109"/>
    <mergeCell ref="AZ109:BA109"/>
    <mergeCell ref="BB109:BC109"/>
    <mergeCell ref="AJ107:AK107"/>
    <mergeCell ref="AL107:AM107"/>
    <mergeCell ref="R107:S107"/>
    <mergeCell ref="T107:V107"/>
    <mergeCell ref="W107:Y107"/>
    <mergeCell ref="Z107:AA107"/>
    <mergeCell ref="AB107:AD107"/>
    <mergeCell ref="AE107:AG107"/>
    <mergeCell ref="AH107:AI107"/>
    <mergeCell ref="R106:S106"/>
    <mergeCell ref="T106:V106"/>
    <mergeCell ref="W106:Y106"/>
    <mergeCell ref="Z106:AA106"/>
    <mergeCell ref="AB106:AD106"/>
    <mergeCell ref="AE106:AG106"/>
    <mergeCell ref="AH106:AI106"/>
    <mergeCell ref="AZ106:BA106"/>
    <mergeCell ref="BB106:BC106"/>
    <mergeCell ref="BD106:BE106"/>
    <mergeCell ref="BF106:BG106"/>
    <mergeCell ref="BH106:BI106"/>
    <mergeCell ref="BJ106:BL106"/>
    <mergeCell ref="BM106:BN106"/>
    <mergeCell ref="BO106:BR106"/>
    <mergeCell ref="B106:C106"/>
    <mergeCell ref="D106:F106"/>
    <mergeCell ref="G106:H106"/>
    <mergeCell ref="I106:J106"/>
    <mergeCell ref="K106:L106"/>
    <mergeCell ref="M106:N106"/>
    <mergeCell ref="O106:Q106"/>
    <mergeCell ref="AL129:AM129"/>
    <mergeCell ref="AN129:AP129"/>
    <mergeCell ref="AQ129:AR129"/>
    <mergeCell ref="AS129:AT129"/>
    <mergeCell ref="AU129:AV129"/>
    <mergeCell ref="AW129:AY129"/>
    <mergeCell ref="AZ129:BA129"/>
    <mergeCell ref="BH130:BI130"/>
    <mergeCell ref="BJ130:BL130"/>
    <mergeCell ref="BM130:BN130"/>
    <mergeCell ref="BO130:BR130"/>
    <mergeCell ref="BB129:BC129"/>
    <mergeCell ref="BD129:BE129"/>
    <mergeCell ref="BF129:BG129"/>
    <mergeCell ref="BH129:BI129"/>
    <mergeCell ref="BJ129:BL129"/>
    <mergeCell ref="BM129:BN129"/>
    <mergeCell ref="BO129:BR129"/>
    <mergeCell ref="BO123:BR127"/>
    <mergeCell ref="AN128:AP128"/>
    <mergeCell ref="BJ128:BL128"/>
    <mergeCell ref="BO128:BR128"/>
    <mergeCell ref="Z115:AA115"/>
    <mergeCell ref="AB115:AD115"/>
    <mergeCell ref="AE115:AG115"/>
    <mergeCell ref="AH115:AI115"/>
    <mergeCell ref="AJ115:AK115"/>
    <mergeCell ref="AL115:AM115"/>
    <mergeCell ref="Z116:AA116"/>
    <mergeCell ref="W115:Y115"/>
    <mergeCell ref="W123:Y126"/>
    <mergeCell ref="M124:N127"/>
    <mergeCell ref="R126:S126"/>
    <mergeCell ref="AB128:AD128"/>
    <mergeCell ref="AE128:AG128"/>
    <mergeCell ref="AH128:AI128"/>
    <mergeCell ref="O129:Q129"/>
    <mergeCell ref="R129:S129"/>
    <mergeCell ref="T128:V128"/>
    <mergeCell ref="B129:C129"/>
    <mergeCell ref="D129:F129"/>
    <mergeCell ref="G129:H129"/>
    <mergeCell ref="I129:J129"/>
    <mergeCell ref="K129:L129"/>
    <mergeCell ref="M129:N129"/>
    <mergeCell ref="BD130:BE130"/>
    <mergeCell ref="BF130:BG130"/>
    <mergeCell ref="AN130:AP130"/>
    <mergeCell ref="AQ130:AR130"/>
    <mergeCell ref="AS130:AT130"/>
    <mergeCell ref="AU130:AV130"/>
    <mergeCell ref="AW130:AY130"/>
    <mergeCell ref="AZ130:BA130"/>
    <mergeCell ref="BB130:BC130"/>
    <mergeCell ref="T129:V129"/>
    <mergeCell ref="W129:Y129"/>
    <mergeCell ref="Z129:AA129"/>
    <mergeCell ref="AB129:AD129"/>
    <mergeCell ref="AE129:AG129"/>
    <mergeCell ref="AH129:AI129"/>
    <mergeCell ref="AJ129:AK129"/>
    <mergeCell ref="B130:C130"/>
    <mergeCell ref="D130:F130"/>
    <mergeCell ref="G130:H130"/>
    <mergeCell ref="I130:J130"/>
    <mergeCell ref="K130:L130"/>
    <mergeCell ref="M130:N130"/>
    <mergeCell ref="O130:Q130"/>
    <mergeCell ref="AJ114:AK114"/>
    <mergeCell ref="AL114:AM114"/>
    <mergeCell ref="AN114:AP114"/>
    <mergeCell ref="AQ114:AR114"/>
    <mergeCell ref="AS114:AT114"/>
    <mergeCell ref="AU114:AV114"/>
    <mergeCell ref="AW114:AY114"/>
    <mergeCell ref="BM114:BN114"/>
    <mergeCell ref="BM115:BN115"/>
    <mergeCell ref="BO115:BR115"/>
    <mergeCell ref="AZ114:BA114"/>
    <mergeCell ref="BB114:BC114"/>
    <mergeCell ref="BD114:BE114"/>
    <mergeCell ref="BF114:BG114"/>
    <mergeCell ref="BH114:BI114"/>
    <mergeCell ref="BJ114:BL114"/>
    <mergeCell ref="BO114:BR114"/>
    <mergeCell ref="AN115:AP115"/>
    <mergeCell ref="AQ115:AR115"/>
    <mergeCell ref="R114:S114"/>
    <mergeCell ref="T114:V114"/>
    <mergeCell ref="W114:Y114"/>
    <mergeCell ref="Z114:AA114"/>
    <mergeCell ref="AB114:AD114"/>
    <mergeCell ref="AE114:AG114"/>
    <mergeCell ref="AH114:AI114"/>
    <mergeCell ref="B114:C114"/>
    <mergeCell ref="D114:F114"/>
    <mergeCell ref="G114:H114"/>
    <mergeCell ref="I114:J114"/>
    <mergeCell ref="K114:L114"/>
    <mergeCell ref="M114:N114"/>
    <mergeCell ref="O114:Q114"/>
    <mergeCell ref="B115:H115"/>
    <mergeCell ref="I115:J115"/>
    <mergeCell ref="K115:L115"/>
    <mergeCell ref="M115:N115"/>
    <mergeCell ref="O115:Q115"/>
    <mergeCell ref="R115:S115"/>
    <mergeCell ref="T115:V115"/>
    <mergeCell ref="BM113:BN113"/>
    <mergeCell ref="BO113:BR113"/>
    <mergeCell ref="AZ112:BA112"/>
    <mergeCell ref="BB112:BC112"/>
    <mergeCell ref="BD112:BE112"/>
    <mergeCell ref="BF112:BG112"/>
    <mergeCell ref="BJ112:BL112"/>
    <mergeCell ref="BM112:BN112"/>
    <mergeCell ref="BO112:BR112"/>
    <mergeCell ref="BH115:BI115"/>
    <mergeCell ref="BJ115:BL115"/>
    <mergeCell ref="AS115:AT115"/>
    <mergeCell ref="AU115:AV115"/>
    <mergeCell ref="AW115:AY115"/>
    <mergeCell ref="AZ115:BA115"/>
    <mergeCell ref="BB115:BC115"/>
    <mergeCell ref="BD115:BE115"/>
    <mergeCell ref="BF115:BG115"/>
    <mergeCell ref="B113:C113"/>
    <mergeCell ref="D113:F113"/>
    <mergeCell ref="G113:H113"/>
    <mergeCell ref="I113:J113"/>
    <mergeCell ref="K113:L113"/>
    <mergeCell ref="M113:N113"/>
    <mergeCell ref="O113:Q113"/>
    <mergeCell ref="AJ112:AK112"/>
    <mergeCell ref="AL112:AM112"/>
    <mergeCell ref="AN112:AP112"/>
    <mergeCell ref="AQ112:AR112"/>
    <mergeCell ref="AS112:AT112"/>
    <mergeCell ref="AU112:AV112"/>
    <mergeCell ref="AW112:AY112"/>
    <mergeCell ref="BH112:BI112"/>
    <mergeCell ref="BH113:BI113"/>
    <mergeCell ref="BJ113:BL113"/>
    <mergeCell ref="AJ113:AK113"/>
    <mergeCell ref="AL113:AM113"/>
    <mergeCell ref="R113:S113"/>
    <mergeCell ref="T113:V113"/>
    <mergeCell ref="W113:Y113"/>
    <mergeCell ref="Z113:AA113"/>
    <mergeCell ref="AB113:AD113"/>
    <mergeCell ref="AE113:AG113"/>
    <mergeCell ref="AH113:AI113"/>
    <mergeCell ref="AJ111:AK111"/>
    <mergeCell ref="AL111:AM111"/>
    <mergeCell ref="R111:S111"/>
    <mergeCell ref="T111:V111"/>
    <mergeCell ref="W111:Y111"/>
    <mergeCell ref="Z111:AA111"/>
    <mergeCell ref="AB111:AD111"/>
    <mergeCell ref="AE111:AG111"/>
    <mergeCell ref="AH111:AI111"/>
    <mergeCell ref="R112:S112"/>
    <mergeCell ref="T112:V112"/>
    <mergeCell ref="W112:Y112"/>
    <mergeCell ref="Z112:AA112"/>
    <mergeCell ref="AB112:AD112"/>
    <mergeCell ref="AE112:AG112"/>
    <mergeCell ref="AH112:AI112"/>
    <mergeCell ref="B112:C112"/>
    <mergeCell ref="D112:F112"/>
    <mergeCell ref="G112:H112"/>
    <mergeCell ref="I112:J112"/>
    <mergeCell ref="K112:L112"/>
    <mergeCell ref="M112:N112"/>
    <mergeCell ref="O112:Q112"/>
    <mergeCell ref="BF72:BG72"/>
    <mergeCell ref="BH72:BI72"/>
    <mergeCell ref="BJ72:BL72"/>
    <mergeCell ref="BM72:BN72"/>
    <mergeCell ref="BO72:BR72"/>
    <mergeCell ref="B72:C72"/>
    <mergeCell ref="D72:F72"/>
    <mergeCell ref="G72:H72"/>
    <mergeCell ref="I72:J72"/>
    <mergeCell ref="K72:L72"/>
    <mergeCell ref="M72:N72"/>
    <mergeCell ref="O72:Q72"/>
    <mergeCell ref="B73:C73"/>
    <mergeCell ref="D73:F73"/>
    <mergeCell ref="G73:H73"/>
    <mergeCell ref="I73:J73"/>
    <mergeCell ref="K73:L73"/>
    <mergeCell ref="M73:N73"/>
    <mergeCell ref="O73:Q73"/>
    <mergeCell ref="AJ72:AK72"/>
    <mergeCell ref="AL72:AM72"/>
    <mergeCell ref="AN72:AP72"/>
    <mergeCell ref="AQ72:AR72"/>
    <mergeCell ref="AS72:AT72"/>
    <mergeCell ref="AU72:AV72"/>
    <mergeCell ref="AW72:AY72"/>
    <mergeCell ref="AJ73:AK73"/>
    <mergeCell ref="AL73:AM73"/>
    <mergeCell ref="R73:S73"/>
    <mergeCell ref="T73:V73"/>
    <mergeCell ref="W73:Y73"/>
    <mergeCell ref="Z73:AA73"/>
    <mergeCell ref="AB73:AD73"/>
    <mergeCell ref="AE73:AG73"/>
    <mergeCell ref="AH73:AI73"/>
    <mergeCell ref="BD71:BE71"/>
    <mergeCell ref="BF71:BG71"/>
    <mergeCell ref="BH73:BI73"/>
    <mergeCell ref="BJ73:BL73"/>
    <mergeCell ref="BM73:BN73"/>
    <mergeCell ref="BO73:BR73"/>
    <mergeCell ref="AN71:AP71"/>
    <mergeCell ref="AQ71:AR71"/>
    <mergeCell ref="AS71:AT71"/>
    <mergeCell ref="AU71:AV71"/>
    <mergeCell ref="AW71:AY71"/>
    <mergeCell ref="AZ71:BA71"/>
    <mergeCell ref="BB71:BC71"/>
    <mergeCell ref="R72:S72"/>
    <mergeCell ref="T72:V72"/>
    <mergeCell ref="W72:Y72"/>
    <mergeCell ref="Z72:AA72"/>
    <mergeCell ref="AB72:AD72"/>
    <mergeCell ref="AE72:AG72"/>
    <mergeCell ref="AH72:AI72"/>
    <mergeCell ref="AZ72:BA72"/>
    <mergeCell ref="BB72:BC72"/>
    <mergeCell ref="BD72:BE72"/>
    <mergeCell ref="BF70:BG70"/>
    <mergeCell ref="BH70:BI70"/>
    <mergeCell ref="BJ70:BL70"/>
    <mergeCell ref="BM70:BN70"/>
    <mergeCell ref="BO70:BR70"/>
    <mergeCell ref="B70:C70"/>
    <mergeCell ref="D70:F70"/>
    <mergeCell ref="G70:H70"/>
    <mergeCell ref="I70:J70"/>
    <mergeCell ref="K70:L70"/>
    <mergeCell ref="M70:N70"/>
    <mergeCell ref="O70:Q70"/>
    <mergeCell ref="B71:C71"/>
    <mergeCell ref="D71:F71"/>
    <mergeCell ref="G71:H71"/>
    <mergeCell ref="I71:J71"/>
    <mergeCell ref="K71:L71"/>
    <mergeCell ref="M71:N71"/>
    <mergeCell ref="O71:Q71"/>
    <mergeCell ref="AJ70:AK70"/>
    <mergeCell ref="AL70:AM70"/>
    <mergeCell ref="AN70:AP70"/>
    <mergeCell ref="AQ70:AR70"/>
    <mergeCell ref="AS70:AT70"/>
    <mergeCell ref="AU70:AV70"/>
    <mergeCell ref="AW70:AY70"/>
    <mergeCell ref="AJ71:AK71"/>
    <mergeCell ref="AL71:AM71"/>
    <mergeCell ref="R71:S71"/>
    <mergeCell ref="T71:V71"/>
    <mergeCell ref="W71:Y71"/>
    <mergeCell ref="Z71:AA71"/>
    <mergeCell ref="AB71:AD71"/>
    <mergeCell ref="AE71:AG71"/>
    <mergeCell ref="AH71:AI71"/>
    <mergeCell ref="BD69:BE69"/>
    <mergeCell ref="BF69:BG69"/>
    <mergeCell ref="BH71:BI71"/>
    <mergeCell ref="BJ71:BL71"/>
    <mergeCell ref="BM71:BN71"/>
    <mergeCell ref="BO71:BR71"/>
    <mergeCell ref="AN69:AP69"/>
    <mergeCell ref="AQ69:AR69"/>
    <mergeCell ref="AS69:AT69"/>
    <mergeCell ref="AU69:AV69"/>
    <mergeCell ref="AW69:AY69"/>
    <mergeCell ref="AZ69:BA69"/>
    <mergeCell ref="BB69:BC69"/>
    <mergeCell ref="R70:S70"/>
    <mergeCell ref="T70:V70"/>
    <mergeCell ref="W70:Y70"/>
    <mergeCell ref="Z70:AA70"/>
    <mergeCell ref="AB70:AD70"/>
    <mergeCell ref="AE70:AG70"/>
    <mergeCell ref="AH70:AI70"/>
    <mergeCell ref="AZ70:BA70"/>
    <mergeCell ref="BB70:BC70"/>
    <mergeCell ref="BD70:BE70"/>
    <mergeCell ref="BF68:BG68"/>
    <mergeCell ref="BH68:BI68"/>
    <mergeCell ref="BJ68:BL68"/>
    <mergeCell ref="BM68:BN68"/>
    <mergeCell ref="BO68:BR68"/>
    <mergeCell ref="B68:C68"/>
    <mergeCell ref="D68:F68"/>
    <mergeCell ref="G68:H68"/>
    <mergeCell ref="I68:J68"/>
    <mergeCell ref="K68:L68"/>
    <mergeCell ref="M68:N68"/>
    <mergeCell ref="O68:Q68"/>
    <mergeCell ref="B69:C69"/>
    <mergeCell ref="D69:F69"/>
    <mergeCell ref="G69:H69"/>
    <mergeCell ref="I69:J69"/>
    <mergeCell ref="K69:L69"/>
    <mergeCell ref="M69:N69"/>
    <mergeCell ref="O69:Q69"/>
    <mergeCell ref="AJ68:AK68"/>
    <mergeCell ref="AL68:AM68"/>
    <mergeCell ref="AN68:AP68"/>
    <mergeCell ref="AQ68:AR68"/>
    <mergeCell ref="AS68:AT68"/>
    <mergeCell ref="AU68:AV68"/>
    <mergeCell ref="AW68:AY68"/>
    <mergeCell ref="AJ69:AK69"/>
    <mergeCell ref="AL69:AM69"/>
    <mergeCell ref="R69:S69"/>
    <mergeCell ref="T69:V69"/>
    <mergeCell ref="W69:Y69"/>
    <mergeCell ref="Z69:AA69"/>
    <mergeCell ref="AB69:AD69"/>
    <mergeCell ref="AE69:AG69"/>
    <mergeCell ref="AH69:AI69"/>
    <mergeCell ref="BD67:BE67"/>
    <mergeCell ref="BF67:BG67"/>
    <mergeCell ref="BH69:BI69"/>
    <mergeCell ref="BJ69:BL69"/>
    <mergeCell ref="BM69:BN69"/>
    <mergeCell ref="BO69:BR69"/>
    <mergeCell ref="AN67:AP67"/>
    <mergeCell ref="AQ67:AR67"/>
    <mergeCell ref="AS67:AT67"/>
    <mergeCell ref="AU67:AV67"/>
    <mergeCell ref="AW67:AY67"/>
    <mergeCell ref="AZ67:BA67"/>
    <mergeCell ref="BB67:BC67"/>
    <mergeCell ref="R68:S68"/>
    <mergeCell ref="T68:V68"/>
    <mergeCell ref="W68:Y68"/>
    <mergeCell ref="Z68:AA68"/>
    <mergeCell ref="AB68:AD68"/>
    <mergeCell ref="AE68:AG68"/>
    <mergeCell ref="AH68:AI68"/>
    <mergeCell ref="AZ68:BA68"/>
    <mergeCell ref="BB68:BC68"/>
    <mergeCell ref="BD68:BE68"/>
    <mergeCell ref="BF66:BG66"/>
    <mergeCell ref="BH66:BI66"/>
    <mergeCell ref="BJ66:BL66"/>
    <mergeCell ref="BM66:BN66"/>
    <mergeCell ref="BO66:BR66"/>
    <mergeCell ref="B66:C66"/>
    <mergeCell ref="D66:F66"/>
    <mergeCell ref="G66:H66"/>
    <mergeCell ref="I66:J66"/>
    <mergeCell ref="K66:L66"/>
    <mergeCell ref="M66:N66"/>
    <mergeCell ref="O66:Q66"/>
    <mergeCell ref="B67:C67"/>
    <mergeCell ref="D67:F67"/>
    <mergeCell ref="G67:H67"/>
    <mergeCell ref="I67:J67"/>
    <mergeCell ref="K67:L67"/>
    <mergeCell ref="M67:N67"/>
    <mergeCell ref="O67:Q67"/>
    <mergeCell ref="AJ66:AK66"/>
    <mergeCell ref="AL66:AM66"/>
    <mergeCell ref="AN66:AP66"/>
    <mergeCell ref="AQ66:AR66"/>
    <mergeCell ref="AS66:AT66"/>
    <mergeCell ref="AU66:AV66"/>
    <mergeCell ref="AW66:AY66"/>
    <mergeCell ref="AJ67:AK67"/>
    <mergeCell ref="AL67:AM67"/>
    <mergeCell ref="R67:S67"/>
    <mergeCell ref="T67:V67"/>
    <mergeCell ref="W67:Y67"/>
    <mergeCell ref="Z67:AA67"/>
    <mergeCell ref="AB67:AD67"/>
    <mergeCell ref="AE67:AG67"/>
    <mergeCell ref="AH67:AI67"/>
    <mergeCell ref="BD65:BE65"/>
    <mergeCell ref="BF65:BG65"/>
    <mergeCell ref="BH67:BI67"/>
    <mergeCell ref="BJ67:BL67"/>
    <mergeCell ref="BM67:BN67"/>
    <mergeCell ref="BO67:BR67"/>
    <mergeCell ref="AN65:AP65"/>
    <mergeCell ref="AQ65:AR65"/>
    <mergeCell ref="AS65:AT65"/>
    <mergeCell ref="AU65:AV65"/>
    <mergeCell ref="AW65:AY65"/>
    <mergeCell ref="AZ65:BA65"/>
    <mergeCell ref="BB65:BC65"/>
    <mergeCell ref="R66:S66"/>
    <mergeCell ref="T66:V66"/>
    <mergeCell ref="W66:Y66"/>
    <mergeCell ref="Z66:AA66"/>
    <mergeCell ref="AB66:AD66"/>
    <mergeCell ref="AE66:AG66"/>
    <mergeCell ref="AH66:AI66"/>
    <mergeCell ref="AZ66:BA66"/>
    <mergeCell ref="BB66:BC66"/>
    <mergeCell ref="BD66:BE66"/>
    <mergeCell ref="B64:C64"/>
    <mergeCell ref="D64:F64"/>
    <mergeCell ref="G64:H64"/>
    <mergeCell ref="I64:J64"/>
    <mergeCell ref="K64:L64"/>
    <mergeCell ref="M64:N64"/>
    <mergeCell ref="O64:Q64"/>
    <mergeCell ref="B65:C65"/>
    <mergeCell ref="D65:F65"/>
    <mergeCell ref="G65:H65"/>
    <mergeCell ref="I65:J65"/>
    <mergeCell ref="K65:L65"/>
    <mergeCell ref="M65:N65"/>
    <mergeCell ref="O65:Q65"/>
    <mergeCell ref="AJ64:AK64"/>
    <mergeCell ref="AL64:AM64"/>
    <mergeCell ref="AN64:AP64"/>
    <mergeCell ref="BJ65:BL65"/>
    <mergeCell ref="BM65:BN65"/>
    <mergeCell ref="BO65:BR65"/>
    <mergeCell ref="AN63:AP63"/>
    <mergeCell ref="AQ63:AR63"/>
    <mergeCell ref="AS63:AT63"/>
    <mergeCell ref="AU63:AV63"/>
    <mergeCell ref="AW63:AY63"/>
    <mergeCell ref="AZ63:BA63"/>
    <mergeCell ref="BB63:BC63"/>
    <mergeCell ref="R64:S64"/>
    <mergeCell ref="T64:V64"/>
    <mergeCell ref="W64:Y64"/>
    <mergeCell ref="Z64:AA64"/>
    <mergeCell ref="AB64:AD64"/>
    <mergeCell ref="AE64:AG64"/>
    <mergeCell ref="AH64:AI64"/>
    <mergeCell ref="AZ64:BA64"/>
    <mergeCell ref="BB64:BC64"/>
    <mergeCell ref="BD64:BE64"/>
    <mergeCell ref="BF64:BG64"/>
    <mergeCell ref="BH64:BI64"/>
    <mergeCell ref="BJ64:BL64"/>
    <mergeCell ref="BM64:BN64"/>
    <mergeCell ref="BO64:BR64"/>
    <mergeCell ref="AQ64:AR64"/>
    <mergeCell ref="AS64:AT64"/>
    <mergeCell ref="AU64:AV64"/>
    <mergeCell ref="AW64:AY64"/>
    <mergeCell ref="AJ62:AK62"/>
    <mergeCell ref="AL62:AM62"/>
    <mergeCell ref="AN62:AP62"/>
    <mergeCell ref="AQ62:AR62"/>
    <mergeCell ref="AS62:AT62"/>
    <mergeCell ref="AU62:AV62"/>
    <mergeCell ref="AW62:AY62"/>
    <mergeCell ref="BH62:BI62"/>
    <mergeCell ref="BH63:BI63"/>
    <mergeCell ref="BJ63:BL63"/>
    <mergeCell ref="BM63:BN63"/>
    <mergeCell ref="BO63:BR63"/>
    <mergeCell ref="AZ62:BA62"/>
    <mergeCell ref="BB62:BC62"/>
    <mergeCell ref="BD62:BE62"/>
    <mergeCell ref="BF62:BG62"/>
    <mergeCell ref="BJ62:BL62"/>
    <mergeCell ref="BM62:BN62"/>
    <mergeCell ref="BO62:BR62"/>
    <mergeCell ref="BD63:BE63"/>
    <mergeCell ref="BF63:BG63"/>
    <mergeCell ref="R62:S62"/>
    <mergeCell ref="T62:V62"/>
    <mergeCell ref="W62:Y62"/>
    <mergeCell ref="Z62:AA62"/>
    <mergeCell ref="AB62:AD62"/>
    <mergeCell ref="AE62:AG62"/>
    <mergeCell ref="AH62:AI62"/>
    <mergeCell ref="B62:C62"/>
    <mergeCell ref="D62:F62"/>
    <mergeCell ref="G62:H62"/>
    <mergeCell ref="I62:J62"/>
    <mergeCell ref="K62:L62"/>
    <mergeCell ref="M62:N62"/>
    <mergeCell ref="O62:Q62"/>
    <mergeCell ref="B63:C63"/>
    <mergeCell ref="D63:F63"/>
    <mergeCell ref="G63:H63"/>
    <mergeCell ref="I63:J63"/>
    <mergeCell ref="K63:L63"/>
    <mergeCell ref="M63:N63"/>
    <mergeCell ref="O63:Q63"/>
    <mergeCell ref="BD107:BE107"/>
    <mergeCell ref="BF107:BG107"/>
    <mergeCell ref="BH107:BI107"/>
    <mergeCell ref="BJ107:BL107"/>
    <mergeCell ref="BM107:BN107"/>
    <mergeCell ref="BO107:BR107"/>
    <mergeCell ref="AN107:AP107"/>
    <mergeCell ref="AQ107:AR107"/>
    <mergeCell ref="AS107:AT107"/>
    <mergeCell ref="AU107:AV107"/>
    <mergeCell ref="AW107:AY107"/>
    <mergeCell ref="AZ107:BA107"/>
    <mergeCell ref="BB107:BC107"/>
    <mergeCell ref="AJ63:AK63"/>
    <mergeCell ref="AL63:AM63"/>
    <mergeCell ref="R63:S63"/>
    <mergeCell ref="T63:V63"/>
    <mergeCell ref="W63:Y63"/>
    <mergeCell ref="Z63:AA63"/>
    <mergeCell ref="AB63:AD63"/>
    <mergeCell ref="AE63:AG63"/>
    <mergeCell ref="AH63:AI63"/>
    <mergeCell ref="AJ65:AK65"/>
    <mergeCell ref="AL65:AM65"/>
    <mergeCell ref="R65:S65"/>
    <mergeCell ref="T65:V65"/>
    <mergeCell ref="W65:Y65"/>
    <mergeCell ref="Z65:AA65"/>
    <mergeCell ref="AB65:AD65"/>
    <mergeCell ref="AE65:AG65"/>
    <mergeCell ref="AH65:AI65"/>
    <mergeCell ref="BH65:BI65"/>
    <mergeCell ref="BH100:BI100"/>
    <mergeCell ref="BH101:BI101"/>
    <mergeCell ref="BJ101:BL101"/>
    <mergeCell ref="BM101:BN101"/>
    <mergeCell ref="BO101:BR101"/>
    <mergeCell ref="AZ100:BA100"/>
    <mergeCell ref="BB100:BC100"/>
    <mergeCell ref="BD100:BE100"/>
    <mergeCell ref="BF100:BG100"/>
    <mergeCell ref="BJ100:BL100"/>
    <mergeCell ref="BM100:BN100"/>
    <mergeCell ref="BO100:BR100"/>
    <mergeCell ref="BD103:BE103"/>
    <mergeCell ref="BF103:BG103"/>
    <mergeCell ref="AN103:AP103"/>
    <mergeCell ref="AQ103:AR103"/>
    <mergeCell ref="AS103:AT103"/>
    <mergeCell ref="AU103:AV103"/>
    <mergeCell ref="AW103:AY103"/>
    <mergeCell ref="AZ103:BA103"/>
    <mergeCell ref="BB103:BC103"/>
    <mergeCell ref="B100:C100"/>
    <mergeCell ref="D100:F100"/>
    <mergeCell ref="G100:H100"/>
    <mergeCell ref="I100:J100"/>
    <mergeCell ref="K100:L100"/>
    <mergeCell ref="M100:N100"/>
    <mergeCell ref="O100:Q100"/>
    <mergeCell ref="B101:C101"/>
    <mergeCell ref="D101:F101"/>
    <mergeCell ref="G101:H101"/>
    <mergeCell ref="I101:J101"/>
    <mergeCell ref="K101:L101"/>
    <mergeCell ref="M101:N101"/>
    <mergeCell ref="O101:Q101"/>
    <mergeCell ref="AJ100:AK100"/>
    <mergeCell ref="AL100:AM100"/>
    <mergeCell ref="AN100:AP100"/>
    <mergeCell ref="BD101:BE101"/>
    <mergeCell ref="BF101:BG101"/>
    <mergeCell ref="AN101:AP101"/>
    <mergeCell ref="AQ101:AR101"/>
    <mergeCell ref="AS101:AT101"/>
    <mergeCell ref="AU101:AV101"/>
    <mergeCell ref="AW101:AY101"/>
    <mergeCell ref="AZ101:BA101"/>
    <mergeCell ref="BB101:BC101"/>
    <mergeCell ref="AJ99:AK99"/>
    <mergeCell ref="AL99:AM99"/>
    <mergeCell ref="R99:S99"/>
    <mergeCell ref="T99:V99"/>
    <mergeCell ref="W99:Y99"/>
    <mergeCell ref="Z99:AA99"/>
    <mergeCell ref="AB99:AD99"/>
    <mergeCell ref="AE99:AG99"/>
    <mergeCell ref="AH99:AI99"/>
    <mergeCell ref="R100:S100"/>
    <mergeCell ref="T100:V100"/>
    <mergeCell ref="W100:Y100"/>
    <mergeCell ref="Z100:AA100"/>
    <mergeCell ref="AB100:AD100"/>
    <mergeCell ref="AE100:AG100"/>
    <mergeCell ref="AH100:AI100"/>
    <mergeCell ref="AQ100:AR100"/>
    <mergeCell ref="AS100:AT100"/>
    <mergeCell ref="AU100:AV100"/>
    <mergeCell ref="AW100:AY100"/>
    <mergeCell ref="AJ98:AK98"/>
    <mergeCell ref="AL98:AM98"/>
    <mergeCell ref="AN98:AP98"/>
    <mergeCell ref="AQ98:AR98"/>
    <mergeCell ref="AS98:AT98"/>
    <mergeCell ref="AU98:AV98"/>
    <mergeCell ref="AW98:AY98"/>
    <mergeCell ref="BH98:BI98"/>
    <mergeCell ref="BH99:BI99"/>
    <mergeCell ref="BJ99:BL99"/>
    <mergeCell ref="BM99:BN99"/>
    <mergeCell ref="BO99:BR99"/>
    <mergeCell ref="AZ98:BA98"/>
    <mergeCell ref="BB98:BC98"/>
    <mergeCell ref="BD98:BE98"/>
    <mergeCell ref="BF98:BG98"/>
    <mergeCell ref="BJ98:BL98"/>
    <mergeCell ref="BM98:BN98"/>
    <mergeCell ref="BO98:BR98"/>
    <mergeCell ref="T98:V98"/>
    <mergeCell ref="W98:Y98"/>
    <mergeCell ref="Z98:AA98"/>
    <mergeCell ref="AB98:AD98"/>
    <mergeCell ref="AE98:AG98"/>
    <mergeCell ref="AH98:AI98"/>
    <mergeCell ref="B98:C98"/>
    <mergeCell ref="D98:F98"/>
    <mergeCell ref="G98:H98"/>
    <mergeCell ref="I98:J98"/>
    <mergeCell ref="K98:L98"/>
    <mergeCell ref="M98:N98"/>
    <mergeCell ref="O98:Q98"/>
    <mergeCell ref="B99:C99"/>
    <mergeCell ref="D99:F99"/>
    <mergeCell ref="G99:H99"/>
    <mergeCell ref="I99:J99"/>
    <mergeCell ref="K99:L99"/>
    <mergeCell ref="M99:N99"/>
    <mergeCell ref="O99:Q99"/>
    <mergeCell ref="BH96:BI96"/>
    <mergeCell ref="BJ96:BL96"/>
    <mergeCell ref="BM96:BN96"/>
    <mergeCell ref="BO96:BR96"/>
    <mergeCell ref="B96:C96"/>
    <mergeCell ref="D96:F96"/>
    <mergeCell ref="G96:H96"/>
    <mergeCell ref="I96:J96"/>
    <mergeCell ref="K96:L96"/>
    <mergeCell ref="M96:N96"/>
    <mergeCell ref="O96:Q96"/>
    <mergeCell ref="B97:C97"/>
    <mergeCell ref="D97:F97"/>
    <mergeCell ref="G97:H97"/>
    <mergeCell ref="I97:J97"/>
    <mergeCell ref="K97:L97"/>
    <mergeCell ref="M97:N97"/>
    <mergeCell ref="O97:Q97"/>
    <mergeCell ref="AJ96:AK96"/>
    <mergeCell ref="AL96:AM96"/>
    <mergeCell ref="AN96:AP96"/>
    <mergeCell ref="AQ96:AR96"/>
    <mergeCell ref="AS96:AT96"/>
    <mergeCell ref="AU96:AV96"/>
    <mergeCell ref="AW96:AY96"/>
    <mergeCell ref="AJ97:AK97"/>
    <mergeCell ref="AL97:AM97"/>
    <mergeCell ref="R97:S97"/>
    <mergeCell ref="T97:V97"/>
    <mergeCell ref="W97:Y97"/>
    <mergeCell ref="Z97:AA97"/>
    <mergeCell ref="AB97:AD97"/>
    <mergeCell ref="BH104:BI104"/>
    <mergeCell ref="BH105:BI105"/>
    <mergeCell ref="BJ105:BL105"/>
    <mergeCell ref="BM105:BN105"/>
    <mergeCell ref="BO105:BR105"/>
    <mergeCell ref="AZ104:BA104"/>
    <mergeCell ref="BB104:BC104"/>
    <mergeCell ref="BD104:BE104"/>
    <mergeCell ref="BF104:BG104"/>
    <mergeCell ref="BJ104:BL104"/>
    <mergeCell ref="BM104:BN104"/>
    <mergeCell ref="BO104:BR104"/>
    <mergeCell ref="AJ95:AK95"/>
    <mergeCell ref="AL95:AM95"/>
    <mergeCell ref="R95:S95"/>
    <mergeCell ref="T95:V95"/>
    <mergeCell ref="W95:Y95"/>
    <mergeCell ref="Z95:AA95"/>
    <mergeCell ref="AB95:AD95"/>
    <mergeCell ref="AE95:AG95"/>
    <mergeCell ref="AH95:AI95"/>
    <mergeCell ref="R96:S96"/>
    <mergeCell ref="T96:V96"/>
    <mergeCell ref="W96:Y96"/>
    <mergeCell ref="Z96:AA96"/>
    <mergeCell ref="AB96:AD96"/>
    <mergeCell ref="AE96:AG96"/>
    <mergeCell ref="AH96:AI96"/>
    <mergeCell ref="AZ96:BA96"/>
    <mergeCell ref="BB96:BC96"/>
    <mergeCell ref="BD96:BE96"/>
    <mergeCell ref="BF96:BG96"/>
    <mergeCell ref="B104:C104"/>
    <mergeCell ref="D104:F104"/>
    <mergeCell ref="G104:H104"/>
    <mergeCell ref="I104:J104"/>
    <mergeCell ref="K104:L104"/>
    <mergeCell ref="M104:N104"/>
    <mergeCell ref="O104:Q104"/>
    <mergeCell ref="B105:C105"/>
    <mergeCell ref="D105:F105"/>
    <mergeCell ref="G105:H105"/>
    <mergeCell ref="I105:J105"/>
    <mergeCell ref="K105:L105"/>
    <mergeCell ref="M105:N105"/>
    <mergeCell ref="O105:Q105"/>
    <mergeCell ref="AJ104:AK104"/>
    <mergeCell ref="AL104:AM104"/>
    <mergeCell ref="AN104:AP104"/>
    <mergeCell ref="AJ105:AK105"/>
    <mergeCell ref="AL105:AM105"/>
    <mergeCell ref="R105:S105"/>
    <mergeCell ref="T105:V105"/>
    <mergeCell ref="W105:Y105"/>
    <mergeCell ref="Z105:AA105"/>
    <mergeCell ref="AB105:AD105"/>
    <mergeCell ref="AE105:AG105"/>
    <mergeCell ref="AH105:AI105"/>
    <mergeCell ref="BD105:BE105"/>
    <mergeCell ref="BF105:BG105"/>
    <mergeCell ref="AN105:AP105"/>
    <mergeCell ref="AQ105:AR105"/>
    <mergeCell ref="AS105:AT105"/>
    <mergeCell ref="AU105:AV105"/>
    <mergeCell ref="AW105:AY105"/>
    <mergeCell ref="AZ105:BA105"/>
    <mergeCell ref="BB105:BC105"/>
    <mergeCell ref="AJ103:AK103"/>
    <mergeCell ref="AL103:AM103"/>
    <mergeCell ref="R103:S103"/>
    <mergeCell ref="T103:V103"/>
    <mergeCell ref="W103:Y103"/>
    <mergeCell ref="Z103:AA103"/>
    <mergeCell ref="AB103:AD103"/>
    <mergeCell ref="AE103:AG103"/>
    <mergeCell ref="AH103:AI103"/>
    <mergeCell ref="R104:S104"/>
    <mergeCell ref="T104:V104"/>
    <mergeCell ref="W104:Y104"/>
    <mergeCell ref="Z104:AA104"/>
    <mergeCell ref="AB104:AD104"/>
    <mergeCell ref="AE104:AG104"/>
    <mergeCell ref="AH104:AI104"/>
    <mergeCell ref="AQ104:AR104"/>
    <mergeCell ref="AS104:AT104"/>
    <mergeCell ref="AU104:AV104"/>
    <mergeCell ref="AW104:AY104"/>
    <mergeCell ref="AJ102:AK102"/>
    <mergeCell ref="AL102:AM102"/>
    <mergeCell ref="AN102:AP102"/>
    <mergeCell ref="AQ102:AR102"/>
    <mergeCell ref="AS102:AT102"/>
    <mergeCell ref="AU102:AV102"/>
    <mergeCell ref="AW102:AY102"/>
    <mergeCell ref="BH102:BI102"/>
    <mergeCell ref="BH103:BI103"/>
    <mergeCell ref="BJ103:BL103"/>
    <mergeCell ref="BM103:BN103"/>
    <mergeCell ref="BO103:BR103"/>
    <mergeCell ref="AZ102:BA102"/>
    <mergeCell ref="BB102:BC102"/>
    <mergeCell ref="BD102:BE102"/>
    <mergeCell ref="BF102:BG102"/>
    <mergeCell ref="BJ102:BL102"/>
    <mergeCell ref="BM102:BN102"/>
    <mergeCell ref="BO102:BR102"/>
    <mergeCell ref="R102:S102"/>
    <mergeCell ref="T102:V102"/>
    <mergeCell ref="W102:Y102"/>
    <mergeCell ref="Z102:AA102"/>
    <mergeCell ref="AB102:AD102"/>
    <mergeCell ref="AE102:AG102"/>
    <mergeCell ref="AH102:AI102"/>
    <mergeCell ref="B102:C102"/>
    <mergeCell ref="D102:F102"/>
    <mergeCell ref="G102:H102"/>
    <mergeCell ref="I102:J102"/>
    <mergeCell ref="K102:L102"/>
    <mergeCell ref="M102:N102"/>
    <mergeCell ref="O102:Q102"/>
    <mergeCell ref="B103:C103"/>
    <mergeCell ref="D103:F103"/>
    <mergeCell ref="G103:H103"/>
    <mergeCell ref="I103:J103"/>
    <mergeCell ref="K103:L103"/>
    <mergeCell ref="M103:N103"/>
    <mergeCell ref="O103:Q103"/>
    <mergeCell ref="BH97:BI97"/>
    <mergeCell ref="BJ97:BL97"/>
    <mergeCell ref="BM97:BN97"/>
    <mergeCell ref="BO97:BR97"/>
    <mergeCell ref="AN97:AP97"/>
    <mergeCell ref="AQ97:AR97"/>
    <mergeCell ref="AS97:AT97"/>
    <mergeCell ref="AU97:AV97"/>
    <mergeCell ref="AW97:AY97"/>
    <mergeCell ref="AZ97:BA97"/>
    <mergeCell ref="BB97:BC97"/>
    <mergeCell ref="AJ101:AK101"/>
    <mergeCell ref="AL101:AM101"/>
    <mergeCell ref="R101:S101"/>
    <mergeCell ref="T101:V101"/>
    <mergeCell ref="W101:Y101"/>
    <mergeCell ref="Z101:AA101"/>
    <mergeCell ref="AB101:AD101"/>
    <mergeCell ref="AE101:AG101"/>
    <mergeCell ref="AH101:AI101"/>
    <mergeCell ref="BD99:BE99"/>
    <mergeCell ref="BF99:BG99"/>
    <mergeCell ref="AN99:AP99"/>
    <mergeCell ref="AQ99:AR99"/>
    <mergeCell ref="AS99:AT99"/>
    <mergeCell ref="AU99:AV99"/>
    <mergeCell ref="AW99:AY99"/>
    <mergeCell ref="AZ99:BA99"/>
    <mergeCell ref="BB99:BC99"/>
    <mergeCell ref="AE97:AG97"/>
    <mergeCell ref="AH97:AI97"/>
    <mergeCell ref="R98:S98"/>
    <mergeCell ref="AQ91:AR91"/>
    <mergeCell ref="AB93:AD93"/>
    <mergeCell ref="AE93:AG93"/>
    <mergeCell ref="AH93:AI93"/>
    <mergeCell ref="AJ93:AK93"/>
    <mergeCell ref="AL93:AM93"/>
    <mergeCell ref="AN93:AP93"/>
    <mergeCell ref="AQ93:AR93"/>
    <mergeCell ref="K91:L91"/>
    <mergeCell ref="M91:N91"/>
    <mergeCell ref="K92:L92"/>
    <mergeCell ref="M92:N92"/>
    <mergeCell ref="O92:Q92"/>
    <mergeCell ref="R92:S92"/>
    <mergeCell ref="T92:V92"/>
    <mergeCell ref="BD97:BE97"/>
    <mergeCell ref="BF97:BG97"/>
    <mergeCell ref="AJ77:AK77"/>
    <mergeCell ref="AL77:AM77"/>
    <mergeCell ref="B78:C78"/>
    <mergeCell ref="G78:H78"/>
    <mergeCell ref="I78:K78"/>
    <mergeCell ref="L78:M78"/>
    <mergeCell ref="Q78:S78"/>
    <mergeCell ref="T78:U78"/>
    <mergeCell ref="V78:Y78"/>
    <mergeCell ref="Z78:AB78"/>
    <mergeCell ref="AC78:AD78"/>
    <mergeCell ref="AE78:AG78"/>
    <mergeCell ref="AH78:AJ78"/>
    <mergeCell ref="W85:Y88"/>
    <mergeCell ref="M86:N89"/>
    <mergeCell ref="R88:S88"/>
    <mergeCell ref="O91:Q91"/>
    <mergeCell ref="R91:S91"/>
    <mergeCell ref="D93:F93"/>
    <mergeCell ref="G93:H93"/>
    <mergeCell ref="K93:L93"/>
    <mergeCell ref="M93:N93"/>
    <mergeCell ref="O93:Q93"/>
    <mergeCell ref="R93:S93"/>
    <mergeCell ref="T93:V93"/>
    <mergeCell ref="BD93:BE93"/>
    <mergeCell ref="BF93:BG93"/>
    <mergeCell ref="BH93:BI93"/>
    <mergeCell ref="BJ93:BL93"/>
    <mergeCell ref="BM93:BN93"/>
    <mergeCell ref="BO93:BR93"/>
    <mergeCell ref="W93:Y93"/>
    <mergeCell ref="Z93:AA93"/>
    <mergeCell ref="AS93:AT93"/>
    <mergeCell ref="AU93:AV93"/>
    <mergeCell ref="AW93:AY93"/>
    <mergeCell ref="AZ93:BA93"/>
    <mergeCell ref="BB93:BC93"/>
    <mergeCell ref="W92:Y92"/>
    <mergeCell ref="Z92:AA92"/>
    <mergeCell ref="AB92:AD92"/>
    <mergeCell ref="AE92:AG92"/>
    <mergeCell ref="AH92:AI92"/>
    <mergeCell ref="AJ92:AK92"/>
    <mergeCell ref="AL92:AM92"/>
    <mergeCell ref="BD92:BE92"/>
    <mergeCell ref="BF92:BG92"/>
    <mergeCell ref="BH92:BI92"/>
    <mergeCell ref="BJ92:BL92"/>
    <mergeCell ref="BM92:BN92"/>
    <mergeCell ref="BO92:BR92"/>
    <mergeCell ref="AN92:AP92"/>
    <mergeCell ref="AQ92:AR92"/>
    <mergeCell ref="AS92:AT92"/>
    <mergeCell ref="AU92:AV92"/>
    <mergeCell ref="AW92:AY92"/>
    <mergeCell ref="AZ92:BA92"/>
    <mergeCell ref="BB92:BC92"/>
    <mergeCell ref="R76:S76"/>
    <mergeCell ref="T76:V76"/>
    <mergeCell ref="W76:Y76"/>
    <mergeCell ref="Z76:AA76"/>
    <mergeCell ref="AB76:AD76"/>
    <mergeCell ref="AE76:AG76"/>
    <mergeCell ref="AH76:AI76"/>
    <mergeCell ref="B76:C76"/>
    <mergeCell ref="D76:F76"/>
    <mergeCell ref="G76:H76"/>
    <mergeCell ref="I76:J76"/>
    <mergeCell ref="K76:L76"/>
    <mergeCell ref="M76:N76"/>
    <mergeCell ref="O76:Q76"/>
    <mergeCell ref="B77:H77"/>
    <mergeCell ref="I77:J77"/>
    <mergeCell ref="K77:L77"/>
    <mergeCell ref="M77:N77"/>
    <mergeCell ref="O77:Q77"/>
    <mergeCell ref="R77:S77"/>
    <mergeCell ref="T77:V77"/>
    <mergeCell ref="W77:Y77"/>
    <mergeCell ref="Z77:AA77"/>
    <mergeCell ref="AB77:AD77"/>
    <mergeCell ref="AE77:AG77"/>
    <mergeCell ref="AH77:AI77"/>
    <mergeCell ref="B75:C75"/>
    <mergeCell ref="D75:F75"/>
    <mergeCell ref="G75:H75"/>
    <mergeCell ref="I75:J75"/>
    <mergeCell ref="K75:L75"/>
    <mergeCell ref="M75:N75"/>
    <mergeCell ref="O75:Q75"/>
    <mergeCell ref="AJ74:AK74"/>
    <mergeCell ref="AL74:AM74"/>
    <mergeCell ref="AN74:AP74"/>
    <mergeCell ref="AQ74:AR74"/>
    <mergeCell ref="AS74:AT74"/>
    <mergeCell ref="AU74:AV74"/>
    <mergeCell ref="AW74:AY74"/>
    <mergeCell ref="BH77:BI77"/>
    <mergeCell ref="BJ77:BL77"/>
    <mergeCell ref="BO85:BR89"/>
    <mergeCell ref="AS77:AT77"/>
    <mergeCell ref="AU77:AV77"/>
    <mergeCell ref="AW77:AY77"/>
    <mergeCell ref="AZ77:BA77"/>
    <mergeCell ref="BB77:BC77"/>
    <mergeCell ref="BD77:BE77"/>
    <mergeCell ref="BF77:BG77"/>
    <mergeCell ref="AJ75:AK75"/>
    <mergeCell ref="AL75:AM75"/>
    <mergeCell ref="R75:S75"/>
    <mergeCell ref="T75:V75"/>
    <mergeCell ref="W75:Y75"/>
    <mergeCell ref="Z75:AA75"/>
    <mergeCell ref="AB75:AD75"/>
    <mergeCell ref="AE75:AG75"/>
    <mergeCell ref="R74:S74"/>
    <mergeCell ref="T74:V74"/>
    <mergeCell ref="W74:Y74"/>
    <mergeCell ref="Z74:AA74"/>
    <mergeCell ref="AB74:AD74"/>
    <mergeCell ref="AE74:AG74"/>
    <mergeCell ref="AH74:AI74"/>
    <mergeCell ref="AZ74:BA74"/>
    <mergeCell ref="BB74:BC74"/>
    <mergeCell ref="BD74:BE74"/>
    <mergeCell ref="BF74:BG74"/>
    <mergeCell ref="BH74:BI74"/>
    <mergeCell ref="BJ74:BL74"/>
    <mergeCell ref="BM74:BN74"/>
    <mergeCell ref="BO74:BR74"/>
    <mergeCell ref="B74:C74"/>
    <mergeCell ref="D74:F74"/>
    <mergeCell ref="G74:H74"/>
    <mergeCell ref="I74:J74"/>
    <mergeCell ref="K74:L74"/>
    <mergeCell ref="M74:N74"/>
    <mergeCell ref="O74:Q74"/>
    <mergeCell ref="BM95:BN95"/>
    <mergeCell ref="BO95:BR95"/>
    <mergeCell ref="AW94:AY94"/>
    <mergeCell ref="AZ94:BA94"/>
    <mergeCell ref="BB94:BC94"/>
    <mergeCell ref="BD94:BE94"/>
    <mergeCell ref="BF94:BG94"/>
    <mergeCell ref="BH94:BI94"/>
    <mergeCell ref="BJ94:BL94"/>
    <mergeCell ref="BD73:BE73"/>
    <mergeCell ref="BF73:BG73"/>
    <mergeCell ref="AN73:AP73"/>
    <mergeCell ref="AQ73:AR73"/>
    <mergeCell ref="AS73:AT73"/>
    <mergeCell ref="AU73:AV73"/>
    <mergeCell ref="AW73:AY73"/>
    <mergeCell ref="AZ73:BA73"/>
    <mergeCell ref="BB73:BC73"/>
    <mergeCell ref="BJ90:BL90"/>
    <mergeCell ref="BO90:BR90"/>
    <mergeCell ref="AN76:AP76"/>
    <mergeCell ref="AQ76:AR76"/>
    <mergeCell ref="AS76:AT76"/>
    <mergeCell ref="AU76:AV76"/>
    <mergeCell ref="AW76:AY76"/>
    <mergeCell ref="BM76:BN76"/>
    <mergeCell ref="BM77:BN77"/>
    <mergeCell ref="BO77:BR77"/>
    <mergeCell ref="AZ76:BA76"/>
    <mergeCell ref="BB76:BC76"/>
    <mergeCell ref="BD76:BE76"/>
    <mergeCell ref="BF76:BG76"/>
    <mergeCell ref="O94:Q94"/>
    <mergeCell ref="R94:S94"/>
    <mergeCell ref="T94:V94"/>
    <mergeCell ref="W94:Y94"/>
    <mergeCell ref="Z94:AA94"/>
    <mergeCell ref="AB94:AD94"/>
    <mergeCell ref="AE94:AG94"/>
    <mergeCell ref="BM94:BN94"/>
    <mergeCell ref="BO94:BR94"/>
    <mergeCell ref="B93:C93"/>
    <mergeCell ref="B94:C94"/>
    <mergeCell ref="D94:F94"/>
    <mergeCell ref="G94:H94"/>
    <mergeCell ref="I94:J94"/>
    <mergeCell ref="K94:L94"/>
    <mergeCell ref="M94:N94"/>
    <mergeCell ref="B95:C95"/>
    <mergeCell ref="D95:F95"/>
    <mergeCell ref="G95:H95"/>
    <mergeCell ref="I95:J95"/>
    <mergeCell ref="K95:L95"/>
    <mergeCell ref="M95:N95"/>
    <mergeCell ref="O95:Q95"/>
    <mergeCell ref="AH94:AI94"/>
    <mergeCell ref="AJ94:AK94"/>
    <mergeCell ref="AL94:AM94"/>
    <mergeCell ref="AN94:AP94"/>
    <mergeCell ref="AQ94:AR94"/>
    <mergeCell ref="AS94:AT94"/>
    <mergeCell ref="AU94:AV94"/>
    <mergeCell ref="BH95:BI95"/>
    <mergeCell ref="BJ95:BL95"/>
    <mergeCell ref="B91:C91"/>
    <mergeCell ref="D91:F91"/>
    <mergeCell ref="AN91:AP91"/>
    <mergeCell ref="BD91:BE91"/>
    <mergeCell ref="BF91:BG91"/>
    <mergeCell ref="BH91:BI91"/>
    <mergeCell ref="BJ91:BL91"/>
    <mergeCell ref="BM91:BN91"/>
    <mergeCell ref="BO91:BR91"/>
    <mergeCell ref="AJ91:AK91"/>
    <mergeCell ref="AL91:AM91"/>
    <mergeCell ref="AS91:AT91"/>
    <mergeCell ref="AU91:AV91"/>
    <mergeCell ref="AW91:AY91"/>
    <mergeCell ref="AZ91:BA91"/>
    <mergeCell ref="BB91:BC91"/>
    <mergeCell ref="BD95:BE95"/>
    <mergeCell ref="BF95:BG95"/>
    <mergeCell ref="AN95:AP95"/>
    <mergeCell ref="AQ95:AR95"/>
    <mergeCell ref="AS95:AT95"/>
    <mergeCell ref="AU95:AV95"/>
    <mergeCell ref="AW95:AY95"/>
    <mergeCell ref="AZ95:BA95"/>
    <mergeCell ref="BB95:BC95"/>
    <mergeCell ref="G91:H91"/>
    <mergeCell ref="I91:J91"/>
    <mergeCell ref="B92:C92"/>
    <mergeCell ref="D92:F92"/>
    <mergeCell ref="G92:H92"/>
    <mergeCell ref="I92:J92"/>
    <mergeCell ref="I93:J93"/>
    <mergeCell ref="BD75:BE75"/>
    <mergeCell ref="BF75:BG75"/>
    <mergeCell ref="BH75:BI75"/>
    <mergeCell ref="BJ75:BL75"/>
    <mergeCell ref="BM75:BN75"/>
    <mergeCell ref="BO75:BR75"/>
    <mergeCell ref="AN75:AP75"/>
    <mergeCell ref="AQ75:AR75"/>
    <mergeCell ref="AS75:AT75"/>
    <mergeCell ref="AU75:AV75"/>
    <mergeCell ref="AW75:AY75"/>
    <mergeCell ref="AZ75:BA75"/>
    <mergeCell ref="BB75:BC75"/>
    <mergeCell ref="T91:V91"/>
    <mergeCell ref="W91:Y91"/>
    <mergeCell ref="Z91:AA91"/>
    <mergeCell ref="AB91:AD91"/>
    <mergeCell ref="AE91:AG91"/>
    <mergeCell ref="AH91:AI91"/>
    <mergeCell ref="T90:V90"/>
    <mergeCell ref="AB90:AD90"/>
    <mergeCell ref="AE90:AG90"/>
    <mergeCell ref="AH90:AI90"/>
    <mergeCell ref="AN90:AP90"/>
    <mergeCell ref="AH75:AI75"/>
    <mergeCell ref="AJ76:AK76"/>
    <mergeCell ref="AL76:AM76"/>
    <mergeCell ref="BH76:BI76"/>
    <mergeCell ref="BJ76:BL76"/>
    <mergeCell ref="BO76:BR76"/>
    <mergeCell ref="AN77:AP77"/>
    <mergeCell ref="AQ77:AR77"/>
    <mergeCell ref="AJ56:AK56"/>
    <mergeCell ref="AL56:AM56"/>
    <mergeCell ref="AN56:AP56"/>
    <mergeCell ref="AQ56:AR56"/>
    <mergeCell ref="AS56:AT56"/>
    <mergeCell ref="AU56:AV56"/>
    <mergeCell ref="AW56:AY56"/>
    <mergeCell ref="BH56:BI56"/>
    <mergeCell ref="BH57:BI57"/>
    <mergeCell ref="BJ57:BL57"/>
    <mergeCell ref="BM57:BN57"/>
    <mergeCell ref="BO57:BR57"/>
    <mergeCell ref="AZ56:BA56"/>
    <mergeCell ref="BB56:BC56"/>
    <mergeCell ref="BD56:BE56"/>
    <mergeCell ref="BF56:BG56"/>
    <mergeCell ref="BJ56:BL56"/>
    <mergeCell ref="BM56:BN56"/>
    <mergeCell ref="BO56:BR56"/>
    <mergeCell ref="R56:S56"/>
    <mergeCell ref="T56:V56"/>
    <mergeCell ref="W56:Y56"/>
    <mergeCell ref="Z56:AA56"/>
    <mergeCell ref="AB56:AD56"/>
    <mergeCell ref="AE56:AG56"/>
    <mergeCell ref="AH56:AI56"/>
    <mergeCell ref="B56:C56"/>
    <mergeCell ref="D56:F56"/>
    <mergeCell ref="G56:H56"/>
    <mergeCell ref="I56:J56"/>
    <mergeCell ref="K56:L56"/>
    <mergeCell ref="M56:N56"/>
    <mergeCell ref="O56:Q56"/>
    <mergeCell ref="B57:C57"/>
    <mergeCell ref="D57:F57"/>
    <mergeCell ref="G57:H57"/>
    <mergeCell ref="I57:J57"/>
    <mergeCell ref="K57:L57"/>
    <mergeCell ref="M57:N57"/>
    <mergeCell ref="O57:Q57"/>
    <mergeCell ref="BM55:BN55"/>
    <mergeCell ref="BO55:BR55"/>
    <mergeCell ref="AZ54:BA54"/>
    <mergeCell ref="BB54:BC54"/>
    <mergeCell ref="BD54:BE54"/>
    <mergeCell ref="BF54:BG54"/>
    <mergeCell ref="BJ54:BL54"/>
    <mergeCell ref="BM54:BN54"/>
    <mergeCell ref="BO54:BR54"/>
    <mergeCell ref="BD57:BE57"/>
    <mergeCell ref="BF57:BG57"/>
    <mergeCell ref="AN57:AP57"/>
    <mergeCell ref="AQ57:AR57"/>
    <mergeCell ref="AS57:AT57"/>
    <mergeCell ref="AU57:AV57"/>
    <mergeCell ref="AW57:AY57"/>
    <mergeCell ref="AZ57:BA57"/>
    <mergeCell ref="BB57:BC57"/>
    <mergeCell ref="B55:C55"/>
    <mergeCell ref="D55:F55"/>
    <mergeCell ref="G55:H55"/>
    <mergeCell ref="I55:J55"/>
    <mergeCell ref="K55:L55"/>
    <mergeCell ref="M55:N55"/>
    <mergeCell ref="O55:Q55"/>
    <mergeCell ref="AJ54:AK54"/>
    <mergeCell ref="AL54:AM54"/>
    <mergeCell ref="AN54:AP54"/>
    <mergeCell ref="AQ54:AR54"/>
    <mergeCell ref="AS54:AT54"/>
    <mergeCell ref="AU54:AV54"/>
    <mergeCell ref="AW54:AY54"/>
    <mergeCell ref="BH54:BI54"/>
    <mergeCell ref="BH55:BI55"/>
    <mergeCell ref="BJ55:BL55"/>
    <mergeCell ref="AJ55:AK55"/>
    <mergeCell ref="AL55:AM55"/>
    <mergeCell ref="R55:S55"/>
    <mergeCell ref="T55:V55"/>
    <mergeCell ref="W55:Y55"/>
    <mergeCell ref="Z55:AA55"/>
    <mergeCell ref="AB55:AD55"/>
    <mergeCell ref="AE55:AG55"/>
    <mergeCell ref="AH55:AI55"/>
    <mergeCell ref="BD55:BE55"/>
    <mergeCell ref="BF55:BG55"/>
    <mergeCell ref="AN55:AP55"/>
    <mergeCell ref="AQ55:AR55"/>
    <mergeCell ref="AS55:AT55"/>
    <mergeCell ref="AU55:AV55"/>
    <mergeCell ref="AW55:AY55"/>
    <mergeCell ref="AZ55:BA55"/>
    <mergeCell ref="BB55:BC55"/>
    <mergeCell ref="AB53:AD53"/>
    <mergeCell ref="AE53:AG53"/>
    <mergeCell ref="AH52:AI52"/>
    <mergeCell ref="AN52:AP52"/>
    <mergeCell ref="B53:C53"/>
    <mergeCell ref="D53:F53"/>
    <mergeCell ref="G53:H53"/>
    <mergeCell ref="I53:J53"/>
    <mergeCell ref="K53:L53"/>
    <mergeCell ref="R54:S54"/>
    <mergeCell ref="T54:V54"/>
    <mergeCell ref="W54:Y54"/>
    <mergeCell ref="Z54:AA54"/>
    <mergeCell ref="AB54:AD54"/>
    <mergeCell ref="AE54:AG54"/>
    <mergeCell ref="AH54:AI54"/>
    <mergeCell ref="B54:C54"/>
    <mergeCell ref="D54:F54"/>
    <mergeCell ref="G54:H54"/>
    <mergeCell ref="I54:J54"/>
    <mergeCell ref="K54:L54"/>
    <mergeCell ref="M54:N54"/>
    <mergeCell ref="O54:Q54"/>
    <mergeCell ref="BO47:BR51"/>
    <mergeCell ref="BO52:BR52"/>
    <mergeCell ref="W47:Y50"/>
    <mergeCell ref="M48:N51"/>
    <mergeCell ref="R50:S50"/>
    <mergeCell ref="T52:V52"/>
    <mergeCell ref="AB52:AD52"/>
    <mergeCell ref="AE52:AG52"/>
    <mergeCell ref="BJ52:BL52"/>
    <mergeCell ref="M53:N53"/>
    <mergeCell ref="O53:Q53"/>
    <mergeCell ref="R53:S53"/>
    <mergeCell ref="T53:V53"/>
    <mergeCell ref="W53:Y53"/>
    <mergeCell ref="Z53:AA53"/>
    <mergeCell ref="AH53:AI53"/>
    <mergeCell ref="AJ53:AK53"/>
    <mergeCell ref="BB53:BC53"/>
    <mergeCell ref="BD53:BE53"/>
    <mergeCell ref="BF53:BG53"/>
    <mergeCell ref="BH53:BI53"/>
    <mergeCell ref="BJ53:BL53"/>
    <mergeCell ref="BM53:BN53"/>
    <mergeCell ref="BO53:BR53"/>
    <mergeCell ref="AL53:AM53"/>
    <mergeCell ref="AN53:AP53"/>
    <mergeCell ref="AQ53:AR53"/>
    <mergeCell ref="AS53:AT53"/>
    <mergeCell ref="AU53:AV53"/>
    <mergeCell ref="AW53:AY53"/>
    <mergeCell ref="AZ53:BA53"/>
    <mergeCell ref="AJ60:AK60"/>
    <mergeCell ref="AL60:AM60"/>
    <mergeCell ref="AN60:AP60"/>
    <mergeCell ref="AQ60:AR60"/>
    <mergeCell ref="AS60:AT60"/>
    <mergeCell ref="AU60:AV60"/>
    <mergeCell ref="AW60:AY60"/>
    <mergeCell ref="BH60:BI60"/>
    <mergeCell ref="BH61:BI61"/>
    <mergeCell ref="BJ61:BL61"/>
    <mergeCell ref="BM61:BN61"/>
    <mergeCell ref="BO61:BR61"/>
    <mergeCell ref="AZ60:BA60"/>
    <mergeCell ref="BB60:BC60"/>
    <mergeCell ref="BD60:BE60"/>
    <mergeCell ref="BF60:BG60"/>
    <mergeCell ref="BJ60:BL60"/>
    <mergeCell ref="BM60:BN60"/>
    <mergeCell ref="BO60:BR60"/>
    <mergeCell ref="AJ61:AK61"/>
    <mergeCell ref="AL61:AM61"/>
    <mergeCell ref="R60:S60"/>
    <mergeCell ref="T60:V60"/>
    <mergeCell ref="W60:Y60"/>
    <mergeCell ref="Z60:AA60"/>
    <mergeCell ref="AB60:AD60"/>
    <mergeCell ref="AE60:AG60"/>
    <mergeCell ref="AH60:AI60"/>
    <mergeCell ref="B60:C60"/>
    <mergeCell ref="D60:F60"/>
    <mergeCell ref="G60:H60"/>
    <mergeCell ref="I60:J60"/>
    <mergeCell ref="K60:L60"/>
    <mergeCell ref="M60:N60"/>
    <mergeCell ref="O60:Q60"/>
    <mergeCell ref="B61:C61"/>
    <mergeCell ref="D61:F61"/>
    <mergeCell ref="G61:H61"/>
    <mergeCell ref="I61:J61"/>
    <mergeCell ref="K61:L61"/>
    <mergeCell ref="M61:N61"/>
    <mergeCell ref="O61:Q61"/>
    <mergeCell ref="R61:S61"/>
    <mergeCell ref="T61:V61"/>
    <mergeCell ref="W61:Y61"/>
    <mergeCell ref="Z61:AA61"/>
    <mergeCell ref="AB61:AD61"/>
    <mergeCell ref="AE61:AG61"/>
    <mergeCell ref="AH61:AI61"/>
    <mergeCell ref="BM59:BN59"/>
    <mergeCell ref="BO59:BR59"/>
    <mergeCell ref="AZ58:BA58"/>
    <mergeCell ref="BB58:BC58"/>
    <mergeCell ref="BD58:BE58"/>
    <mergeCell ref="BF58:BG58"/>
    <mergeCell ref="BJ58:BL58"/>
    <mergeCell ref="BM58:BN58"/>
    <mergeCell ref="BO58:BR58"/>
    <mergeCell ref="BD61:BE61"/>
    <mergeCell ref="BF61:BG61"/>
    <mergeCell ref="AN61:AP61"/>
    <mergeCell ref="AQ61:AR61"/>
    <mergeCell ref="AS61:AT61"/>
    <mergeCell ref="AU61:AV61"/>
    <mergeCell ref="AW61:AY61"/>
    <mergeCell ref="AZ61:BA61"/>
    <mergeCell ref="BB61:BC61"/>
    <mergeCell ref="BD59:BE59"/>
    <mergeCell ref="BF59:BG59"/>
    <mergeCell ref="AN59:AP59"/>
    <mergeCell ref="AQ59:AR59"/>
    <mergeCell ref="AS59:AT59"/>
    <mergeCell ref="AU59:AV59"/>
    <mergeCell ref="AW59:AY59"/>
    <mergeCell ref="AZ59:BA59"/>
    <mergeCell ref="BB59:BC59"/>
    <mergeCell ref="B59:C59"/>
    <mergeCell ref="D59:F59"/>
    <mergeCell ref="G59:H59"/>
    <mergeCell ref="I59:J59"/>
    <mergeCell ref="K59:L59"/>
    <mergeCell ref="M59:N59"/>
    <mergeCell ref="O59:Q59"/>
    <mergeCell ref="AJ58:AK58"/>
    <mergeCell ref="AL58:AM58"/>
    <mergeCell ref="AN58:AP58"/>
    <mergeCell ref="AQ58:AR58"/>
    <mergeCell ref="AS58:AT58"/>
    <mergeCell ref="AU58:AV58"/>
    <mergeCell ref="AW58:AY58"/>
    <mergeCell ref="BH58:BI58"/>
    <mergeCell ref="BH59:BI59"/>
    <mergeCell ref="BJ59:BL59"/>
    <mergeCell ref="AJ59:AK59"/>
    <mergeCell ref="AL59:AM59"/>
    <mergeCell ref="R59:S59"/>
    <mergeCell ref="T59:V59"/>
    <mergeCell ref="W59:Y59"/>
    <mergeCell ref="Z59:AA59"/>
    <mergeCell ref="AB59:AD59"/>
    <mergeCell ref="AE59:AG59"/>
    <mergeCell ref="AH59:AI59"/>
    <mergeCell ref="AJ57:AK57"/>
    <mergeCell ref="AL57:AM57"/>
    <mergeCell ref="R57:S57"/>
    <mergeCell ref="T57:V57"/>
    <mergeCell ref="W57:Y57"/>
    <mergeCell ref="Z57:AA57"/>
    <mergeCell ref="AB57:AD57"/>
    <mergeCell ref="AE57:AG57"/>
    <mergeCell ref="AH57:AI57"/>
    <mergeCell ref="R58:S58"/>
    <mergeCell ref="T58:V58"/>
    <mergeCell ref="W58:Y58"/>
    <mergeCell ref="Z58:AA58"/>
    <mergeCell ref="AB58:AD58"/>
    <mergeCell ref="AE58:AG58"/>
    <mergeCell ref="AH58:AI58"/>
    <mergeCell ref="B58:C58"/>
    <mergeCell ref="D58:F58"/>
    <mergeCell ref="G58:H58"/>
    <mergeCell ref="I58:J58"/>
    <mergeCell ref="K58:L58"/>
    <mergeCell ref="M58:N58"/>
    <mergeCell ref="O58:Q58"/>
    <mergeCell ref="B533:D533"/>
    <mergeCell ref="E533:J533"/>
    <mergeCell ref="K533:P533"/>
    <mergeCell ref="Q533:S533"/>
    <mergeCell ref="T533:V533"/>
    <mergeCell ref="W533:Y533"/>
    <mergeCell ref="Z533:AB533"/>
    <mergeCell ref="BF534:BH534"/>
    <mergeCell ref="BI534:BK534"/>
    <mergeCell ref="BL534:BN534"/>
    <mergeCell ref="BO534:BQ534"/>
    <mergeCell ref="BL535:BN535"/>
    <mergeCell ref="BO535:BQ535"/>
    <mergeCell ref="AC534:AE534"/>
    <mergeCell ref="AF534:AH534"/>
    <mergeCell ref="AK534:AM534"/>
    <mergeCell ref="AN534:AS534"/>
    <mergeCell ref="AT534:AY534"/>
    <mergeCell ref="AZ534:BB534"/>
    <mergeCell ref="BC534:BE534"/>
    <mergeCell ref="B534:D534"/>
    <mergeCell ref="E534:J534"/>
    <mergeCell ref="K534:P534"/>
    <mergeCell ref="Q534:S534"/>
    <mergeCell ref="T534:V534"/>
    <mergeCell ref="W534:Y534"/>
    <mergeCell ref="Z534:AB534"/>
    <mergeCell ref="B535:D535"/>
    <mergeCell ref="E535:J535"/>
    <mergeCell ref="K535:P535"/>
    <mergeCell ref="Q535:S535"/>
    <mergeCell ref="T535:V535"/>
    <mergeCell ref="W532:Y532"/>
    <mergeCell ref="Z532:AB532"/>
    <mergeCell ref="BF535:BH535"/>
    <mergeCell ref="BI535:BK535"/>
    <mergeCell ref="AC535:AE535"/>
    <mergeCell ref="AF535:AH535"/>
    <mergeCell ref="AK535:AM535"/>
    <mergeCell ref="AN535:AS535"/>
    <mergeCell ref="AT535:AY535"/>
    <mergeCell ref="AZ535:BB535"/>
    <mergeCell ref="BC535:BE535"/>
    <mergeCell ref="BF533:BH533"/>
    <mergeCell ref="BI533:BK533"/>
    <mergeCell ref="BL533:BN533"/>
    <mergeCell ref="BO533:BQ533"/>
    <mergeCell ref="AC533:AE533"/>
    <mergeCell ref="AF533:AH533"/>
    <mergeCell ref="AK533:AM533"/>
    <mergeCell ref="AN533:AS533"/>
    <mergeCell ref="AT533:AY533"/>
    <mergeCell ref="AZ533:BB533"/>
    <mergeCell ref="BC533:BE533"/>
    <mergeCell ref="W535:Y535"/>
    <mergeCell ref="Z535:AB535"/>
    <mergeCell ref="B530:D530"/>
    <mergeCell ref="E530:J530"/>
    <mergeCell ref="K530:P530"/>
    <mergeCell ref="Q530:S530"/>
    <mergeCell ref="T530:V530"/>
    <mergeCell ref="W530:Y530"/>
    <mergeCell ref="Z530:AB530"/>
    <mergeCell ref="BF531:BH531"/>
    <mergeCell ref="BI531:BK531"/>
    <mergeCell ref="BL531:BN531"/>
    <mergeCell ref="BO531:BQ531"/>
    <mergeCell ref="BL532:BN532"/>
    <mergeCell ref="BO532:BQ532"/>
    <mergeCell ref="AC531:AE531"/>
    <mergeCell ref="AF531:AH531"/>
    <mergeCell ref="AK531:AM531"/>
    <mergeCell ref="AN531:AS531"/>
    <mergeCell ref="AT531:AY531"/>
    <mergeCell ref="AZ531:BB531"/>
    <mergeCell ref="BC531:BE531"/>
    <mergeCell ref="B531:D531"/>
    <mergeCell ref="E531:J531"/>
    <mergeCell ref="K531:P531"/>
    <mergeCell ref="Q531:S531"/>
    <mergeCell ref="T531:V531"/>
    <mergeCell ref="W531:Y531"/>
    <mergeCell ref="Z531:AB531"/>
    <mergeCell ref="B532:D532"/>
    <mergeCell ref="E532:J532"/>
    <mergeCell ref="K532:P532"/>
    <mergeCell ref="Q532:S532"/>
    <mergeCell ref="T532:V532"/>
    <mergeCell ref="BF532:BH532"/>
    <mergeCell ref="BI532:BK532"/>
    <mergeCell ref="AC532:AE532"/>
    <mergeCell ref="AF532:AH532"/>
    <mergeCell ref="AK532:AM532"/>
    <mergeCell ref="AN532:AS532"/>
    <mergeCell ref="AT532:AY532"/>
    <mergeCell ref="AZ532:BB532"/>
    <mergeCell ref="BC532:BE532"/>
    <mergeCell ref="BF530:BH530"/>
    <mergeCell ref="BI530:BK530"/>
    <mergeCell ref="BL530:BN530"/>
    <mergeCell ref="BO530:BQ530"/>
    <mergeCell ref="AC530:AE530"/>
    <mergeCell ref="AF530:AH530"/>
    <mergeCell ref="AK530:AM530"/>
    <mergeCell ref="AN530:AS530"/>
    <mergeCell ref="AT530:AY530"/>
    <mergeCell ref="AZ530:BB530"/>
    <mergeCell ref="BC530:BE530"/>
    <mergeCell ref="B527:D527"/>
    <mergeCell ref="E527:J527"/>
    <mergeCell ref="K527:P527"/>
    <mergeCell ref="Q527:S527"/>
    <mergeCell ref="T527:V527"/>
    <mergeCell ref="W527:Y527"/>
    <mergeCell ref="Z527:AB527"/>
    <mergeCell ref="BF528:BH528"/>
    <mergeCell ref="BI528:BK528"/>
    <mergeCell ref="BL528:BN528"/>
    <mergeCell ref="BO528:BQ528"/>
    <mergeCell ref="BL529:BN529"/>
    <mergeCell ref="BO529:BQ529"/>
    <mergeCell ref="AC528:AE528"/>
    <mergeCell ref="AF528:AH528"/>
    <mergeCell ref="AK528:AM528"/>
    <mergeCell ref="AN528:AS528"/>
    <mergeCell ref="AT528:AY528"/>
    <mergeCell ref="AZ528:BB528"/>
    <mergeCell ref="BC528:BE528"/>
    <mergeCell ref="B528:D528"/>
    <mergeCell ref="E528:J528"/>
    <mergeCell ref="K528:P528"/>
    <mergeCell ref="Q528:S528"/>
    <mergeCell ref="T528:V528"/>
    <mergeCell ref="W528:Y528"/>
    <mergeCell ref="Z528:AB528"/>
    <mergeCell ref="B529:D529"/>
    <mergeCell ref="E529:J529"/>
    <mergeCell ref="K529:P529"/>
    <mergeCell ref="Q529:S529"/>
    <mergeCell ref="T529:V529"/>
    <mergeCell ref="W526:Y526"/>
    <mergeCell ref="Z526:AB526"/>
    <mergeCell ref="BF529:BH529"/>
    <mergeCell ref="BI529:BK529"/>
    <mergeCell ref="AC529:AE529"/>
    <mergeCell ref="AF529:AH529"/>
    <mergeCell ref="AK529:AM529"/>
    <mergeCell ref="AN529:AS529"/>
    <mergeCell ref="AT529:AY529"/>
    <mergeCell ref="AZ529:BB529"/>
    <mergeCell ref="BC529:BE529"/>
    <mergeCell ref="BF527:BH527"/>
    <mergeCell ref="BI527:BK527"/>
    <mergeCell ref="BL527:BN527"/>
    <mergeCell ref="BO527:BQ527"/>
    <mergeCell ref="AC527:AE527"/>
    <mergeCell ref="AF527:AH527"/>
    <mergeCell ref="AK527:AM527"/>
    <mergeCell ref="AN527:AS527"/>
    <mergeCell ref="AT527:AY527"/>
    <mergeCell ref="AZ527:BB527"/>
    <mergeCell ref="BC527:BE527"/>
    <mergeCell ref="W529:Y529"/>
    <mergeCell ref="Z529:AB529"/>
    <mergeCell ref="B524:D524"/>
    <mergeCell ref="E524:J524"/>
    <mergeCell ref="K524:P524"/>
    <mergeCell ref="Q524:S524"/>
    <mergeCell ref="T524:V524"/>
    <mergeCell ref="W524:Y524"/>
    <mergeCell ref="Z524:AB524"/>
    <mergeCell ref="BF525:BH525"/>
    <mergeCell ref="BI525:BK525"/>
    <mergeCell ref="BL525:BN525"/>
    <mergeCell ref="BO525:BQ525"/>
    <mergeCell ref="BL526:BN526"/>
    <mergeCell ref="BO526:BQ526"/>
    <mergeCell ref="AC525:AE525"/>
    <mergeCell ref="AF525:AH525"/>
    <mergeCell ref="AK525:AM525"/>
    <mergeCell ref="AN525:AS525"/>
    <mergeCell ref="AT525:AY525"/>
    <mergeCell ref="AZ525:BB525"/>
    <mergeCell ref="BC525:BE525"/>
    <mergeCell ref="B525:D525"/>
    <mergeCell ref="E525:J525"/>
    <mergeCell ref="K525:P525"/>
    <mergeCell ref="Q525:S525"/>
    <mergeCell ref="T525:V525"/>
    <mergeCell ref="W525:Y525"/>
    <mergeCell ref="Z525:AB525"/>
    <mergeCell ref="B526:D526"/>
    <mergeCell ref="E526:J526"/>
    <mergeCell ref="K526:P526"/>
    <mergeCell ref="Q526:S526"/>
    <mergeCell ref="T526:V526"/>
    <mergeCell ref="AN481:AS481"/>
    <mergeCell ref="AT481:AY481"/>
    <mergeCell ref="AZ481:BB481"/>
    <mergeCell ref="BC481:BE481"/>
    <mergeCell ref="BF481:BH481"/>
    <mergeCell ref="BI481:BK481"/>
    <mergeCell ref="AZ506:BB506"/>
    <mergeCell ref="BC506:BE506"/>
    <mergeCell ref="BF506:BH506"/>
    <mergeCell ref="BI506:BK506"/>
    <mergeCell ref="BL506:BN506"/>
    <mergeCell ref="BO506:BQ506"/>
    <mergeCell ref="BF526:BH526"/>
    <mergeCell ref="BI526:BK526"/>
    <mergeCell ref="AC526:AE526"/>
    <mergeCell ref="AF526:AH526"/>
    <mergeCell ref="AK526:AM526"/>
    <mergeCell ref="AN526:AS526"/>
    <mergeCell ref="AT526:AY526"/>
    <mergeCell ref="AZ526:BB526"/>
    <mergeCell ref="BC526:BE526"/>
    <mergeCell ref="BF524:BH524"/>
    <mergeCell ref="BI524:BK524"/>
    <mergeCell ref="BL524:BN524"/>
    <mergeCell ref="BO524:BQ524"/>
    <mergeCell ref="AC524:AE524"/>
    <mergeCell ref="AF524:AH524"/>
    <mergeCell ref="AK524:AM524"/>
    <mergeCell ref="AN524:AS524"/>
    <mergeCell ref="AT524:AY524"/>
    <mergeCell ref="AZ524:BB524"/>
    <mergeCell ref="BC524:BE524"/>
    <mergeCell ref="BF504:BH504"/>
    <mergeCell ref="BI504:BK504"/>
    <mergeCell ref="BL505:BN505"/>
    <mergeCell ref="BO505:BQ505"/>
    <mergeCell ref="AK505:AM505"/>
    <mergeCell ref="AN505:AS505"/>
    <mergeCell ref="AT505:AY505"/>
    <mergeCell ref="AZ505:BB505"/>
    <mergeCell ref="BC505:BE505"/>
    <mergeCell ref="BF505:BH505"/>
    <mergeCell ref="BI505:BK505"/>
    <mergeCell ref="BL479:BN479"/>
    <mergeCell ref="BO479:BQ479"/>
    <mergeCell ref="AK479:AM479"/>
    <mergeCell ref="AN479:AS479"/>
    <mergeCell ref="AT479:AY479"/>
    <mergeCell ref="AZ479:BB479"/>
    <mergeCell ref="BC479:BE479"/>
    <mergeCell ref="BF479:BH479"/>
    <mergeCell ref="BI479:BK479"/>
    <mergeCell ref="BL480:BN480"/>
    <mergeCell ref="BO480:BQ480"/>
    <mergeCell ref="AK480:AM480"/>
    <mergeCell ref="AN480:AS480"/>
    <mergeCell ref="AT480:AY480"/>
    <mergeCell ref="AZ480:BB480"/>
    <mergeCell ref="BC480:BE480"/>
    <mergeCell ref="BF480:BH480"/>
    <mergeCell ref="BI480:BK480"/>
    <mergeCell ref="BL481:BN481"/>
    <mergeCell ref="BO481:BQ481"/>
    <mergeCell ref="AK481:AM481"/>
    <mergeCell ref="BL495:BN495"/>
    <mergeCell ref="BO495:BQ495"/>
    <mergeCell ref="AK495:AM495"/>
    <mergeCell ref="AN495:AS495"/>
    <mergeCell ref="AT495:AY495"/>
    <mergeCell ref="AZ495:BB495"/>
    <mergeCell ref="BC495:BE495"/>
    <mergeCell ref="BF495:BH495"/>
    <mergeCell ref="BI495:BK495"/>
    <mergeCell ref="BL496:BN496"/>
    <mergeCell ref="BO496:BQ496"/>
    <mergeCell ref="AK496:AM496"/>
    <mergeCell ref="AN496:AS496"/>
    <mergeCell ref="AT496:AY496"/>
    <mergeCell ref="AZ496:BB496"/>
    <mergeCell ref="BC496:BE496"/>
    <mergeCell ref="BF496:BH496"/>
    <mergeCell ref="BI496:BK496"/>
    <mergeCell ref="BL493:BN493"/>
    <mergeCell ref="BO493:BQ493"/>
    <mergeCell ref="AK493:AM493"/>
    <mergeCell ref="AN493:AS493"/>
    <mergeCell ref="AT493:AY493"/>
    <mergeCell ref="AZ493:BB493"/>
    <mergeCell ref="BC493:BE493"/>
    <mergeCell ref="BF493:BH493"/>
    <mergeCell ref="BI493:BK493"/>
    <mergeCell ref="BL494:BN494"/>
    <mergeCell ref="BO494:BQ494"/>
    <mergeCell ref="AK494:AM494"/>
    <mergeCell ref="AN494:AS494"/>
    <mergeCell ref="AT494:AY494"/>
    <mergeCell ref="AZ494:BB494"/>
    <mergeCell ref="BC494:BE494"/>
    <mergeCell ref="BF494:BH494"/>
    <mergeCell ref="BI494:BK494"/>
    <mergeCell ref="BL491:BN491"/>
    <mergeCell ref="BO491:BQ491"/>
    <mergeCell ref="AK491:AM491"/>
    <mergeCell ref="AN491:AS491"/>
    <mergeCell ref="AT491:AY491"/>
    <mergeCell ref="AZ491:BB491"/>
    <mergeCell ref="BC491:BE491"/>
    <mergeCell ref="BF491:BH491"/>
    <mergeCell ref="BI491:BK491"/>
    <mergeCell ref="BL492:BN492"/>
    <mergeCell ref="BO492:BQ492"/>
    <mergeCell ref="AK492:AM492"/>
    <mergeCell ref="AN492:AS492"/>
    <mergeCell ref="AT492:AY492"/>
    <mergeCell ref="AZ492:BB492"/>
    <mergeCell ref="BC492:BE492"/>
    <mergeCell ref="BF492:BH492"/>
    <mergeCell ref="BI492:BK492"/>
    <mergeCell ref="BL489:BN489"/>
    <mergeCell ref="BO489:BQ489"/>
    <mergeCell ref="AK489:AM489"/>
    <mergeCell ref="AN489:AS489"/>
    <mergeCell ref="AT489:AY489"/>
    <mergeCell ref="AZ489:BB489"/>
    <mergeCell ref="BC489:BE489"/>
    <mergeCell ref="BF489:BH489"/>
    <mergeCell ref="BI489:BK489"/>
    <mergeCell ref="BL490:BN490"/>
    <mergeCell ref="BO490:BQ490"/>
    <mergeCell ref="AK490:AM490"/>
    <mergeCell ref="AN490:AS490"/>
    <mergeCell ref="AT490:AY490"/>
    <mergeCell ref="AZ490:BB490"/>
    <mergeCell ref="BC490:BE490"/>
    <mergeCell ref="BF490:BH490"/>
    <mergeCell ref="BI490:BK490"/>
    <mergeCell ref="BL487:BN487"/>
    <mergeCell ref="BO487:BQ487"/>
    <mergeCell ref="AK487:AM487"/>
    <mergeCell ref="AN487:AS487"/>
    <mergeCell ref="AT487:AY487"/>
    <mergeCell ref="AZ487:BB487"/>
    <mergeCell ref="BC487:BE487"/>
    <mergeCell ref="BF487:BH487"/>
    <mergeCell ref="BI487:BK487"/>
    <mergeCell ref="BL488:BN488"/>
    <mergeCell ref="BO488:BQ488"/>
    <mergeCell ref="AK488:AM488"/>
    <mergeCell ref="AN488:AS488"/>
    <mergeCell ref="AT488:AY488"/>
    <mergeCell ref="AZ488:BB488"/>
    <mergeCell ref="BC488:BE488"/>
    <mergeCell ref="BF488:BH488"/>
    <mergeCell ref="BI488:BK488"/>
    <mergeCell ref="AZ484:BB484"/>
    <mergeCell ref="BC484:BE484"/>
    <mergeCell ref="BF484:BH484"/>
    <mergeCell ref="BI484:BK484"/>
    <mergeCell ref="BL485:BN485"/>
    <mergeCell ref="BO485:BQ485"/>
    <mergeCell ref="AK485:AM485"/>
    <mergeCell ref="AN485:AS485"/>
    <mergeCell ref="AT485:AY485"/>
    <mergeCell ref="AZ485:BB485"/>
    <mergeCell ref="BC485:BE485"/>
    <mergeCell ref="BF485:BH485"/>
    <mergeCell ref="BI485:BK485"/>
    <mergeCell ref="BL486:BN486"/>
    <mergeCell ref="BO486:BQ486"/>
    <mergeCell ref="AK486:AM486"/>
    <mergeCell ref="AN486:AS486"/>
    <mergeCell ref="AT486:AY486"/>
    <mergeCell ref="AZ486:BB486"/>
    <mergeCell ref="BC486:BE486"/>
    <mergeCell ref="BF486:BH486"/>
    <mergeCell ref="BI486:BK486"/>
    <mergeCell ref="BF543:BH543"/>
    <mergeCell ref="BI543:BK543"/>
    <mergeCell ref="BL543:BN543"/>
    <mergeCell ref="BO543:BQ543"/>
    <mergeCell ref="BL544:BN544"/>
    <mergeCell ref="BO544:BQ544"/>
    <mergeCell ref="AC543:AE543"/>
    <mergeCell ref="AF543:AH543"/>
    <mergeCell ref="AK543:AM543"/>
    <mergeCell ref="AN543:AS543"/>
    <mergeCell ref="AT543:AY543"/>
    <mergeCell ref="AZ543:BB543"/>
    <mergeCell ref="BC543:BE543"/>
    <mergeCell ref="B543:D543"/>
    <mergeCell ref="E543:J543"/>
    <mergeCell ref="K543:P543"/>
    <mergeCell ref="Q543:S543"/>
    <mergeCell ref="T543:V543"/>
    <mergeCell ref="W543:Y543"/>
    <mergeCell ref="Z543:AB543"/>
    <mergeCell ref="B544:D544"/>
    <mergeCell ref="E544:J544"/>
    <mergeCell ref="K544:P544"/>
    <mergeCell ref="Q544:S544"/>
    <mergeCell ref="T544:V544"/>
    <mergeCell ref="W544:Y544"/>
    <mergeCell ref="Z544:AB544"/>
    <mergeCell ref="BF542:BH542"/>
    <mergeCell ref="BI542:BK542"/>
    <mergeCell ref="BL542:BN542"/>
    <mergeCell ref="BO542:BQ542"/>
    <mergeCell ref="AC542:AE542"/>
    <mergeCell ref="AF542:AH542"/>
    <mergeCell ref="AK542:AM542"/>
    <mergeCell ref="AN542:AS542"/>
    <mergeCell ref="AT542:AY542"/>
    <mergeCell ref="AZ542:BB542"/>
    <mergeCell ref="BC542:BE542"/>
    <mergeCell ref="B542:D542"/>
    <mergeCell ref="E542:J542"/>
    <mergeCell ref="K542:P542"/>
    <mergeCell ref="Q542:S542"/>
    <mergeCell ref="T542:V542"/>
    <mergeCell ref="W542:Y542"/>
    <mergeCell ref="Z542:AB542"/>
    <mergeCell ref="BF544:BH544"/>
    <mergeCell ref="BI544:BK544"/>
    <mergeCell ref="AZ545:BB545"/>
    <mergeCell ref="BC545:BE545"/>
    <mergeCell ref="BF545:BH545"/>
    <mergeCell ref="BI545:BK545"/>
    <mergeCell ref="BL545:BN545"/>
    <mergeCell ref="BO545:BQ545"/>
    <mergeCell ref="Q545:S545"/>
    <mergeCell ref="T545:V545"/>
    <mergeCell ref="W545:Y545"/>
    <mergeCell ref="Z545:AB545"/>
    <mergeCell ref="AC545:AE545"/>
    <mergeCell ref="AF545:AH545"/>
    <mergeCell ref="AC544:AE544"/>
    <mergeCell ref="AF544:AH544"/>
    <mergeCell ref="AK544:AM544"/>
    <mergeCell ref="AN544:AS544"/>
    <mergeCell ref="AT544:AY544"/>
    <mergeCell ref="AZ544:BB544"/>
    <mergeCell ref="BC544:BE544"/>
    <mergeCell ref="BO523:BQ523"/>
    <mergeCell ref="AC522:AE522"/>
    <mergeCell ref="AF522:AH522"/>
    <mergeCell ref="AK522:AM522"/>
    <mergeCell ref="AN522:AS522"/>
    <mergeCell ref="AT522:AY522"/>
    <mergeCell ref="AZ522:BB522"/>
    <mergeCell ref="BC522:BE522"/>
    <mergeCell ref="B522:D522"/>
    <mergeCell ref="E522:J522"/>
    <mergeCell ref="K522:P522"/>
    <mergeCell ref="Q522:S522"/>
    <mergeCell ref="T522:V522"/>
    <mergeCell ref="W522:Y522"/>
    <mergeCell ref="Z522:AB522"/>
    <mergeCell ref="B523:D523"/>
    <mergeCell ref="E523:J523"/>
    <mergeCell ref="K523:P523"/>
    <mergeCell ref="Q523:S523"/>
    <mergeCell ref="T523:V523"/>
    <mergeCell ref="W523:Y523"/>
    <mergeCell ref="Z523:AB523"/>
    <mergeCell ref="BO521:BQ521"/>
    <mergeCell ref="AC521:AE521"/>
    <mergeCell ref="AF521:AH521"/>
    <mergeCell ref="AK521:AM521"/>
    <mergeCell ref="AN521:AS521"/>
    <mergeCell ref="AT521:AY521"/>
    <mergeCell ref="AZ521:BB521"/>
    <mergeCell ref="BC521:BE521"/>
    <mergeCell ref="B521:D521"/>
    <mergeCell ref="E521:J521"/>
    <mergeCell ref="K521:P521"/>
    <mergeCell ref="Q521:S521"/>
    <mergeCell ref="T521:V521"/>
    <mergeCell ref="W521:Y521"/>
    <mergeCell ref="Z521:AB521"/>
    <mergeCell ref="BF522:BH522"/>
    <mergeCell ref="BI522:BK522"/>
    <mergeCell ref="BL522:BN522"/>
    <mergeCell ref="BO522:BQ522"/>
    <mergeCell ref="K520:P520"/>
    <mergeCell ref="Q520:S520"/>
    <mergeCell ref="T520:V520"/>
    <mergeCell ref="W520:Y520"/>
    <mergeCell ref="Z520:AB520"/>
    <mergeCell ref="BF523:BH523"/>
    <mergeCell ref="BI523:BK523"/>
    <mergeCell ref="AC523:AE523"/>
    <mergeCell ref="AF523:AH523"/>
    <mergeCell ref="AK523:AM523"/>
    <mergeCell ref="AN523:AS523"/>
    <mergeCell ref="AT523:AY523"/>
    <mergeCell ref="AZ523:BB523"/>
    <mergeCell ref="BC523:BE523"/>
    <mergeCell ref="BF521:BH521"/>
    <mergeCell ref="BI521:BK521"/>
    <mergeCell ref="BL521:BN521"/>
    <mergeCell ref="BL523:BN523"/>
    <mergeCell ref="AT518:AY518"/>
    <mergeCell ref="AZ518:BB518"/>
    <mergeCell ref="BC518:BE518"/>
    <mergeCell ref="B518:D518"/>
    <mergeCell ref="E518:J518"/>
    <mergeCell ref="K518:P518"/>
    <mergeCell ref="Q518:S518"/>
    <mergeCell ref="T518:V518"/>
    <mergeCell ref="W518:Y518"/>
    <mergeCell ref="Z518:AB518"/>
    <mergeCell ref="BF519:BH519"/>
    <mergeCell ref="BI519:BK519"/>
    <mergeCell ref="BL519:BN519"/>
    <mergeCell ref="BO519:BQ519"/>
    <mergeCell ref="BL520:BN520"/>
    <mergeCell ref="BO520:BQ520"/>
    <mergeCell ref="AC519:AE519"/>
    <mergeCell ref="AF519:AH519"/>
    <mergeCell ref="AK519:AM519"/>
    <mergeCell ref="AN519:AS519"/>
    <mergeCell ref="AT519:AY519"/>
    <mergeCell ref="AZ519:BB519"/>
    <mergeCell ref="BC519:BE519"/>
    <mergeCell ref="B519:D519"/>
    <mergeCell ref="E519:J519"/>
    <mergeCell ref="K519:P519"/>
    <mergeCell ref="Q519:S519"/>
    <mergeCell ref="T519:V519"/>
    <mergeCell ref="W519:Y519"/>
    <mergeCell ref="Z519:AB519"/>
    <mergeCell ref="B520:D520"/>
    <mergeCell ref="E520:J520"/>
    <mergeCell ref="W515:Y515"/>
    <mergeCell ref="Z515:AB515"/>
    <mergeCell ref="BF516:BH516"/>
    <mergeCell ref="BI516:BK516"/>
    <mergeCell ref="BL516:BN516"/>
    <mergeCell ref="BO516:BQ516"/>
    <mergeCell ref="BL517:BN517"/>
    <mergeCell ref="BO517:BQ517"/>
    <mergeCell ref="B517:D517"/>
    <mergeCell ref="E517:J517"/>
    <mergeCell ref="K517:P517"/>
    <mergeCell ref="Q517:S517"/>
    <mergeCell ref="T517:V517"/>
    <mergeCell ref="W517:Y517"/>
    <mergeCell ref="Z517:AB517"/>
    <mergeCell ref="BF520:BH520"/>
    <mergeCell ref="BI520:BK520"/>
    <mergeCell ref="AC520:AE520"/>
    <mergeCell ref="AF520:AH520"/>
    <mergeCell ref="AK520:AM520"/>
    <mergeCell ref="AN520:AS520"/>
    <mergeCell ref="AT520:AY520"/>
    <mergeCell ref="AZ520:BB520"/>
    <mergeCell ref="BC520:BE520"/>
    <mergeCell ref="BF518:BH518"/>
    <mergeCell ref="BI518:BK518"/>
    <mergeCell ref="BL518:BN518"/>
    <mergeCell ref="BO518:BQ518"/>
    <mergeCell ref="AC518:AE518"/>
    <mergeCell ref="AF518:AH518"/>
    <mergeCell ref="AK518:AM518"/>
    <mergeCell ref="AN518:AS518"/>
    <mergeCell ref="B516:D516"/>
    <mergeCell ref="E516:J516"/>
    <mergeCell ref="K516:P516"/>
    <mergeCell ref="Q516:S516"/>
    <mergeCell ref="T516:V516"/>
    <mergeCell ref="W516:Y516"/>
    <mergeCell ref="Z516:AB516"/>
    <mergeCell ref="BL503:BN503"/>
    <mergeCell ref="BO503:BQ503"/>
    <mergeCell ref="AK503:AM503"/>
    <mergeCell ref="AN503:AS503"/>
    <mergeCell ref="AT503:AY503"/>
    <mergeCell ref="AZ503:BB503"/>
    <mergeCell ref="BC503:BE503"/>
    <mergeCell ref="BF503:BH503"/>
    <mergeCell ref="BI503:BK503"/>
    <mergeCell ref="BF515:BH515"/>
    <mergeCell ref="BI515:BK515"/>
    <mergeCell ref="BL515:BN515"/>
    <mergeCell ref="BO515:BQ515"/>
    <mergeCell ref="AC515:AE515"/>
    <mergeCell ref="AF515:AH515"/>
    <mergeCell ref="AK515:AM515"/>
    <mergeCell ref="AN515:AS515"/>
    <mergeCell ref="AT515:AY515"/>
    <mergeCell ref="AZ515:BB515"/>
    <mergeCell ref="BC515:BE515"/>
    <mergeCell ref="B515:D515"/>
    <mergeCell ref="E515:J515"/>
    <mergeCell ref="K515:P515"/>
    <mergeCell ref="Q515:S515"/>
    <mergeCell ref="T515:V515"/>
    <mergeCell ref="B539:D539"/>
    <mergeCell ref="E539:J539"/>
    <mergeCell ref="K539:P539"/>
    <mergeCell ref="Q539:S539"/>
    <mergeCell ref="T539:V539"/>
    <mergeCell ref="W539:Y539"/>
    <mergeCell ref="Z539:AB539"/>
    <mergeCell ref="BF540:BH540"/>
    <mergeCell ref="BI540:BK540"/>
    <mergeCell ref="BL540:BN540"/>
    <mergeCell ref="BO540:BQ540"/>
    <mergeCell ref="BL541:BN541"/>
    <mergeCell ref="BO541:BQ541"/>
    <mergeCell ref="AC540:AE540"/>
    <mergeCell ref="AF540:AH540"/>
    <mergeCell ref="AK540:AM540"/>
    <mergeCell ref="AN540:AS540"/>
    <mergeCell ref="AT540:AY540"/>
    <mergeCell ref="AZ540:BB540"/>
    <mergeCell ref="BC540:BE540"/>
    <mergeCell ref="B540:D540"/>
    <mergeCell ref="E540:J540"/>
    <mergeCell ref="K540:P540"/>
    <mergeCell ref="Q540:S540"/>
    <mergeCell ref="T540:V540"/>
    <mergeCell ref="W540:Y540"/>
    <mergeCell ref="Z540:AB540"/>
    <mergeCell ref="B541:D541"/>
    <mergeCell ref="E541:J541"/>
    <mergeCell ref="K541:P541"/>
    <mergeCell ref="Q541:S541"/>
    <mergeCell ref="T541:V541"/>
    <mergeCell ref="W538:Y538"/>
    <mergeCell ref="Z538:AB538"/>
    <mergeCell ref="BF541:BH541"/>
    <mergeCell ref="BI541:BK541"/>
    <mergeCell ref="AC541:AE541"/>
    <mergeCell ref="AF541:AH541"/>
    <mergeCell ref="AK541:AM541"/>
    <mergeCell ref="AN541:AS541"/>
    <mergeCell ref="AT541:AY541"/>
    <mergeCell ref="AZ541:BB541"/>
    <mergeCell ref="BC541:BE541"/>
    <mergeCell ref="BF539:BH539"/>
    <mergeCell ref="BI539:BK539"/>
    <mergeCell ref="BL539:BN539"/>
    <mergeCell ref="BO539:BQ539"/>
    <mergeCell ref="AC539:AE539"/>
    <mergeCell ref="AF539:AH539"/>
    <mergeCell ref="AK539:AM539"/>
    <mergeCell ref="AN539:AS539"/>
    <mergeCell ref="AT539:AY539"/>
    <mergeCell ref="AZ539:BB539"/>
    <mergeCell ref="BC539:BE539"/>
    <mergeCell ref="W541:Y541"/>
    <mergeCell ref="Z541:AB541"/>
    <mergeCell ref="B536:D536"/>
    <mergeCell ref="E536:J536"/>
    <mergeCell ref="K536:P536"/>
    <mergeCell ref="Q536:S536"/>
    <mergeCell ref="T536:V536"/>
    <mergeCell ref="W536:Y536"/>
    <mergeCell ref="Z536:AB536"/>
    <mergeCell ref="BF537:BH537"/>
    <mergeCell ref="BI537:BK537"/>
    <mergeCell ref="BL537:BN537"/>
    <mergeCell ref="BO537:BQ537"/>
    <mergeCell ref="BL538:BN538"/>
    <mergeCell ref="BO538:BQ538"/>
    <mergeCell ref="AC537:AE537"/>
    <mergeCell ref="AF537:AH537"/>
    <mergeCell ref="AK537:AM537"/>
    <mergeCell ref="AN537:AS537"/>
    <mergeCell ref="AT537:AY537"/>
    <mergeCell ref="AZ537:BB537"/>
    <mergeCell ref="BC537:BE537"/>
    <mergeCell ref="B537:D537"/>
    <mergeCell ref="E537:J537"/>
    <mergeCell ref="K537:P537"/>
    <mergeCell ref="Q537:S537"/>
    <mergeCell ref="T537:V537"/>
    <mergeCell ref="W537:Y537"/>
    <mergeCell ref="Z537:AB537"/>
    <mergeCell ref="B538:D538"/>
    <mergeCell ref="E538:J538"/>
    <mergeCell ref="K538:P538"/>
    <mergeCell ref="Q538:S538"/>
    <mergeCell ref="T538:V538"/>
    <mergeCell ref="BF538:BH538"/>
    <mergeCell ref="BI538:BK538"/>
    <mergeCell ref="AC538:AE538"/>
    <mergeCell ref="AF538:AH538"/>
    <mergeCell ref="AK538:AM538"/>
    <mergeCell ref="AN538:AS538"/>
    <mergeCell ref="AT538:AY538"/>
    <mergeCell ref="AZ538:BB538"/>
    <mergeCell ref="BC538:BE538"/>
    <mergeCell ref="BF536:BH536"/>
    <mergeCell ref="BI536:BK536"/>
    <mergeCell ref="BL536:BN536"/>
    <mergeCell ref="BO536:BQ536"/>
    <mergeCell ref="AC536:AE536"/>
    <mergeCell ref="AF536:AH536"/>
    <mergeCell ref="AK536:AM536"/>
    <mergeCell ref="AN536:AS536"/>
    <mergeCell ref="AT536:AY536"/>
    <mergeCell ref="AZ536:BB536"/>
    <mergeCell ref="BC536:BE536"/>
    <mergeCell ref="BL502:BN502"/>
    <mergeCell ref="BO502:BQ502"/>
    <mergeCell ref="AK502:AM502"/>
    <mergeCell ref="AN502:AS502"/>
    <mergeCell ref="AT502:AY502"/>
    <mergeCell ref="AZ502:BB502"/>
    <mergeCell ref="BC502:BE502"/>
    <mergeCell ref="BF502:BH502"/>
    <mergeCell ref="BI502:BK502"/>
    <mergeCell ref="BF517:BH517"/>
    <mergeCell ref="BI517:BK517"/>
    <mergeCell ref="AC517:AE517"/>
    <mergeCell ref="AF517:AH517"/>
    <mergeCell ref="AK517:AM517"/>
    <mergeCell ref="AN517:AS517"/>
    <mergeCell ref="AT517:AY517"/>
    <mergeCell ref="AZ517:BB517"/>
    <mergeCell ref="BC517:BE517"/>
    <mergeCell ref="AC516:AE516"/>
    <mergeCell ref="AF516:AH516"/>
    <mergeCell ref="AK516:AM516"/>
    <mergeCell ref="AN516:AS516"/>
    <mergeCell ref="AT516:AY516"/>
    <mergeCell ref="AZ516:BB516"/>
    <mergeCell ref="BC516:BE516"/>
    <mergeCell ref="BL504:BN504"/>
    <mergeCell ref="BO504:BQ504"/>
    <mergeCell ref="AK504:AM504"/>
    <mergeCell ref="AN504:AS504"/>
    <mergeCell ref="AT504:AY504"/>
    <mergeCell ref="AZ504:BB504"/>
    <mergeCell ref="BC504:BE504"/>
    <mergeCell ref="BL500:BN500"/>
    <mergeCell ref="BO500:BQ500"/>
    <mergeCell ref="AK500:AM500"/>
    <mergeCell ref="AN500:AS500"/>
    <mergeCell ref="AT500:AY500"/>
    <mergeCell ref="AZ500:BB500"/>
    <mergeCell ref="BC500:BE500"/>
    <mergeCell ref="BF500:BH500"/>
    <mergeCell ref="BI500:BK500"/>
    <mergeCell ref="BL501:BN501"/>
    <mergeCell ref="BO501:BQ501"/>
    <mergeCell ref="AK501:AM501"/>
    <mergeCell ref="AN501:AS501"/>
    <mergeCell ref="AT501:AY501"/>
    <mergeCell ref="AZ501:BB501"/>
    <mergeCell ref="BC501:BE501"/>
    <mergeCell ref="BF501:BH501"/>
    <mergeCell ref="BI501:BK501"/>
    <mergeCell ref="BL498:BN498"/>
    <mergeCell ref="BO498:BQ498"/>
    <mergeCell ref="AK498:AM498"/>
    <mergeCell ref="AN498:AS498"/>
    <mergeCell ref="AT498:AY498"/>
    <mergeCell ref="AZ498:BB498"/>
    <mergeCell ref="BC498:BE498"/>
    <mergeCell ref="BF498:BH498"/>
    <mergeCell ref="BI498:BK498"/>
    <mergeCell ref="BL499:BN499"/>
    <mergeCell ref="BO499:BQ499"/>
    <mergeCell ref="AK499:AM499"/>
    <mergeCell ref="AN499:AS499"/>
    <mergeCell ref="AT499:AY499"/>
    <mergeCell ref="AZ499:BB499"/>
    <mergeCell ref="BC499:BE499"/>
    <mergeCell ref="BF499:BH499"/>
    <mergeCell ref="BI499:BK499"/>
    <mergeCell ref="BL482:BN482"/>
    <mergeCell ref="BO482:BQ482"/>
    <mergeCell ref="AK482:AM482"/>
    <mergeCell ref="AN482:AS482"/>
    <mergeCell ref="AT482:AY482"/>
    <mergeCell ref="AZ482:BB482"/>
    <mergeCell ref="BC482:BE482"/>
    <mergeCell ref="BF482:BH482"/>
    <mergeCell ref="BI482:BK482"/>
    <mergeCell ref="BL497:BN497"/>
    <mergeCell ref="BO497:BQ497"/>
    <mergeCell ref="AK497:AM497"/>
    <mergeCell ref="AN497:AS497"/>
    <mergeCell ref="AT497:AY497"/>
    <mergeCell ref="AZ497:BB497"/>
    <mergeCell ref="BC497:BE497"/>
    <mergeCell ref="BF497:BH497"/>
    <mergeCell ref="BI497:BK497"/>
    <mergeCell ref="BL483:BN483"/>
    <mergeCell ref="BO483:BQ483"/>
    <mergeCell ref="AK483:AM483"/>
    <mergeCell ref="AN483:AS483"/>
    <mergeCell ref="AT483:AY483"/>
    <mergeCell ref="AZ483:BB483"/>
    <mergeCell ref="BC483:BE483"/>
    <mergeCell ref="BF483:BH483"/>
    <mergeCell ref="BI483:BK483"/>
    <mergeCell ref="BL484:BN484"/>
    <mergeCell ref="BO484:BQ484"/>
    <mergeCell ref="AK484:AM484"/>
    <mergeCell ref="AN484:AS484"/>
    <mergeCell ref="AT484:AY484"/>
    <mergeCell ref="BL477:BN477"/>
    <mergeCell ref="BO477:BQ477"/>
    <mergeCell ref="AK477:AM477"/>
    <mergeCell ref="AN477:AS477"/>
    <mergeCell ref="AT477:AY477"/>
    <mergeCell ref="AZ477:BB477"/>
    <mergeCell ref="BC477:BE477"/>
    <mergeCell ref="BF477:BH477"/>
    <mergeCell ref="BI477:BK477"/>
    <mergeCell ref="BL478:BN478"/>
    <mergeCell ref="BO478:BQ478"/>
    <mergeCell ref="AK478:AM478"/>
    <mergeCell ref="AN478:AS478"/>
    <mergeCell ref="AT478:AY478"/>
    <mergeCell ref="AZ478:BB478"/>
    <mergeCell ref="BC478:BE478"/>
    <mergeCell ref="BF478:BH478"/>
    <mergeCell ref="BI478:BK478"/>
    <mergeCell ref="BI476:BK476"/>
    <mergeCell ref="AN463:AO463"/>
    <mergeCell ref="AN464:AO464"/>
    <mergeCell ref="AP464:AQ464"/>
    <mergeCell ref="AR464:AS464"/>
    <mergeCell ref="AT464:AU464"/>
    <mergeCell ref="AN465:AO465"/>
    <mergeCell ref="AP465:AQ465"/>
    <mergeCell ref="BL476:BN476"/>
    <mergeCell ref="BO476:BQ476"/>
    <mergeCell ref="AR465:AS465"/>
    <mergeCell ref="AT465:AU465"/>
    <mergeCell ref="AK476:AM476"/>
    <mergeCell ref="AN476:AS476"/>
    <mergeCell ref="AT476:AY476"/>
    <mergeCell ref="AZ476:BB476"/>
    <mergeCell ref="BC476:BE476"/>
    <mergeCell ref="AR461:AS461"/>
    <mergeCell ref="AT461:AU461"/>
    <mergeCell ref="AN459:AO459"/>
    <mergeCell ref="AN460:AO460"/>
    <mergeCell ref="AP460:AQ460"/>
    <mergeCell ref="AR460:AS460"/>
    <mergeCell ref="AT460:AU460"/>
    <mergeCell ref="AN461:AO461"/>
    <mergeCell ref="AP461:AQ461"/>
    <mergeCell ref="AN462:AO462"/>
    <mergeCell ref="AP462:AQ462"/>
    <mergeCell ref="AR462:AS462"/>
    <mergeCell ref="AT462:AU462"/>
    <mergeCell ref="AP463:AQ463"/>
    <mergeCell ref="AR463:AS463"/>
    <mergeCell ref="AT463:AU463"/>
    <mergeCell ref="BF476:BH476"/>
    <mergeCell ref="BM423:BO423"/>
    <mergeCell ref="BP423:BQ423"/>
    <mergeCell ref="BC424:BD424"/>
    <mergeCell ref="BE424:BF424"/>
    <mergeCell ref="AM424:AO424"/>
    <mergeCell ref="AP424:AQ424"/>
    <mergeCell ref="AR424:AS424"/>
    <mergeCell ref="AT424:AU424"/>
    <mergeCell ref="AV424:AW424"/>
    <mergeCell ref="AX424:AY424"/>
    <mergeCell ref="AZ424:BB424"/>
    <mergeCell ref="AN458:AO458"/>
    <mergeCell ref="AP458:AQ458"/>
    <mergeCell ref="AR458:AS458"/>
    <mergeCell ref="AT458:AU458"/>
    <mergeCell ref="AP459:AQ459"/>
    <mergeCell ref="AR459:AS459"/>
    <mergeCell ref="AT459:AU459"/>
    <mergeCell ref="G422:H422"/>
    <mergeCell ref="I422:J422"/>
    <mergeCell ref="K422:L422"/>
    <mergeCell ref="M422:N422"/>
    <mergeCell ref="O422:P422"/>
    <mergeCell ref="AX422:AY422"/>
    <mergeCell ref="AZ422:BB422"/>
    <mergeCell ref="BC422:BD422"/>
    <mergeCell ref="BE422:BF422"/>
    <mergeCell ref="BG422:BH422"/>
    <mergeCell ref="BI422:BJ422"/>
    <mergeCell ref="BK422:BL422"/>
    <mergeCell ref="B424:C424"/>
    <mergeCell ref="D424:F424"/>
    <mergeCell ref="G424:H424"/>
    <mergeCell ref="I424:J424"/>
    <mergeCell ref="K424:L424"/>
    <mergeCell ref="M424:N424"/>
    <mergeCell ref="O424:P424"/>
    <mergeCell ref="BG424:BH424"/>
    <mergeCell ref="BI424:BJ424"/>
    <mergeCell ref="BK424:BL424"/>
    <mergeCell ref="BC423:BD423"/>
    <mergeCell ref="BE423:BF423"/>
    <mergeCell ref="BG423:BH423"/>
    <mergeCell ref="BI423:BJ423"/>
    <mergeCell ref="BK423:BL423"/>
    <mergeCell ref="BC425:BD425"/>
    <mergeCell ref="BE425:BF425"/>
    <mergeCell ref="BG425:BH425"/>
    <mergeCell ref="BI425:BJ425"/>
    <mergeCell ref="BK425:BL425"/>
    <mergeCell ref="BM425:BO425"/>
    <mergeCell ref="BP425:BQ425"/>
    <mergeCell ref="AK425:AO425"/>
    <mergeCell ref="AP425:AQ425"/>
    <mergeCell ref="AR425:AS425"/>
    <mergeCell ref="AT425:AU425"/>
    <mergeCell ref="AV425:AW425"/>
    <mergeCell ref="AX425:AY425"/>
    <mergeCell ref="AZ425:BB425"/>
    <mergeCell ref="Q422:S422"/>
    <mergeCell ref="T422:U422"/>
    <mergeCell ref="V422:W422"/>
    <mergeCell ref="X422:Y422"/>
    <mergeCell ref="Z422:AA422"/>
    <mergeCell ref="AB422:AC422"/>
    <mergeCell ref="AD422:AF422"/>
    <mergeCell ref="AG422:AH422"/>
    <mergeCell ref="AK422:AL422"/>
    <mergeCell ref="AM422:AO422"/>
    <mergeCell ref="AP422:AQ422"/>
    <mergeCell ref="AR422:AS422"/>
    <mergeCell ref="AT422:AU422"/>
    <mergeCell ref="AV422:AW422"/>
    <mergeCell ref="BM422:BO422"/>
    <mergeCell ref="BP422:BQ422"/>
    <mergeCell ref="BM424:BO424"/>
    <mergeCell ref="BP424:BQ424"/>
    <mergeCell ref="AG424:AH424"/>
    <mergeCell ref="AK424:AL424"/>
    <mergeCell ref="Q424:S424"/>
    <mergeCell ref="T424:U424"/>
    <mergeCell ref="V424:W424"/>
    <mergeCell ref="X424:Y424"/>
    <mergeCell ref="Z424:AA424"/>
    <mergeCell ref="AB424:AC424"/>
    <mergeCell ref="AD424:AF424"/>
    <mergeCell ref="B425:F425"/>
    <mergeCell ref="G425:H425"/>
    <mergeCell ref="I425:J425"/>
    <mergeCell ref="K425:L425"/>
    <mergeCell ref="M425:N425"/>
    <mergeCell ref="O425:P425"/>
    <mergeCell ref="Q425:S425"/>
    <mergeCell ref="T425:U425"/>
    <mergeCell ref="V425:W425"/>
    <mergeCell ref="X425:Y425"/>
    <mergeCell ref="Z425:AA425"/>
    <mergeCell ref="AB425:AC425"/>
    <mergeCell ref="AD425:AF425"/>
    <mergeCell ref="AG425:AH425"/>
    <mergeCell ref="B413:C413"/>
    <mergeCell ref="D413:F413"/>
    <mergeCell ref="G413:H413"/>
    <mergeCell ref="I413:J413"/>
    <mergeCell ref="K413:L413"/>
    <mergeCell ref="M413:N413"/>
    <mergeCell ref="O413:P413"/>
    <mergeCell ref="AX423:AY423"/>
    <mergeCell ref="AZ423:BB423"/>
    <mergeCell ref="AG423:AH423"/>
    <mergeCell ref="AK423:AL423"/>
    <mergeCell ref="AM423:AO423"/>
    <mergeCell ref="AP423:AQ423"/>
    <mergeCell ref="AR423:AS423"/>
    <mergeCell ref="AT423:AU423"/>
    <mergeCell ref="AV423:AW423"/>
    <mergeCell ref="Q423:S423"/>
    <mergeCell ref="T423:U423"/>
    <mergeCell ref="V423:W423"/>
    <mergeCell ref="X423:Y423"/>
    <mergeCell ref="Z423:AA423"/>
    <mergeCell ref="AB423:AC423"/>
    <mergeCell ref="AD423:AF423"/>
    <mergeCell ref="B423:C423"/>
    <mergeCell ref="D423:F423"/>
    <mergeCell ref="G423:H423"/>
    <mergeCell ref="I423:J423"/>
    <mergeCell ref="K423:L423"/>
    <mergeCell ref="M423:N423"/>
    <mergeCell ref="O423:P423"/>
    <mergeCell ref="B422:C422"/>
    <mergeCell ref="D422:F422"/>
    <mergeCell ref="Q413:S413"/>
    <mergeCell ref="T413:U413"/>
    <mergeCell ref="V413:W413"/>
    <mergeCell ref="X413:Y413"/>
    <mergeCell ref="Z413:AA413"/>
    <mergeCell ref="AB413:AC413"/>
    <mergeCell ref="AD413:AF413"/>
    <mergeCell ref="AG413:AH413"/>
    <mergeCell ref="AK413:AL413"/>
    <mergeCell ref="AM413:AO413"/>
    <mergeCell ref="AP413:AQ413"/>
    <mergeCell ref="AR413:AS413"/>
    <mergeCell ref="AT413:AU413"/>
    <mergeCell ref="AV413:AW413"/>
    <mergeCell ref="BM413:BO413"/>
    <mergeCell ref="BP413:BQ413"/>
    <mergeCell ref="AX413:AY413"/>
    <mergeCell ref="AZ413:BB413"/>
    <mergeCell ref="BC413:BD413"/>
    <mergeCell ref="BE413:BF413"/>
    <mergeCell ref="BG413:BH413"/>
    <mergeCell ref="BI413:BJ413"/>
    <mergeCell ref="BK413:BL413"/>
    <mergeCell ref="BE412:BF412"/>
    <mergeCell ref="AM412:AO412"/>
    <mergeCell ref="AP412:AQ412"/>
    <mergeCell ref="AR412:AS412"/>
    <mergeCell ref="AT412:AU412"/>
    <mergeCell ref="AV412:AW412"/>
    <mergeCell ref="AX412:AY412"/>
    <mergeCell ref="AZ412:BB412"/>
    <mergeCell ref="AG412:AH412"/>
    <mergeCell ref="AK412:AL412"/>
    <mergeCell ref="Q412:S412"/>
    <mergeCell ref="T412:U412"/>
    <mergeCell ref="V412:W412"/>
    <mergeCell ref="X412:Y412"/>
    <mergeCell ref="Z412:AA412"/>
    <mergeCell ref="AB412:AC412"/>
    <mergeCell ref="AD412:AF412"/>
    <mergeCell ref="B409:C409"/>
    <mergeCell ref="D409:F409"/>
    <mergeCell ref="G409:H409"/>
    <mergeCell ref="I409:J409"/>
    <mergeCell ref="K409:L409"/>
    <mergeCell ref="M409:N409"/>
    <mergeCell ref="O409:P409"/>
    <mergeCell ref="AX411:AY411"/>
    <mergeCell ref="AZ411:BB411"/>
    <mergeCell ref="AG411:AH411"/>
    <mergeCell ref="AK411:AL411"/>
    <mergeCell ref="AM411:AO411"/>
    <mergeCell ref="AP411:AQ411"/>
    <mergeCell ref="AR411:AS411"/>
    <mergeCell ref="AT411:AU411"/>
    <mergeCell ref="AV411:AW411"/>
    <mergeCell ref="BC412:BD412"/>
    <mergeCell ref="Q409:S409"/>
    <mergeCell ref="T409:U409"/>
    <mergeCell ref="V409:W409"/>
    <mergeCell ref="X409:Y409"/>
    <mergeCell ref="Z409:AA409"/>
    <mergeCell ref="AB409:AC409"/>
    <mergeCell ref="AD409:AF409"/>
    <mergeCell ref="AG409:AH409"/>
    <mergeCell ref="AK409:AL409"/>
    <mergeCell ref="AM409:AO409"/>
    <mergeCell ref="AP409:AQ409"/>
    <mergeCell ref="AR409:AS409"/>
    <mergeCell ref="AT409:AU409"/>
    <mergeCell ref="AV409:AW409"/>
    <mergeCell ref="BM409:BO409"/>
    <mergeCell ref="BP409:BQ409"/>
    <mergeCell ref="AX409:AY409"/>
    <mergeCell ref="AZ409:BB409"/>
    <mergeCell ref="BC409:BD409"/>
    <mergeCell ref="BE409:BF409"/>
    <mergeCell ref="BG409:BH409"/>
    <mergeCell ref="BI409:BJ409"/>
    <mergeCell ref="BK409:BL409"/>
    <mergeCell ref="O408:P408"/>
    <mergeCell ref="BG408:BH408"/>
    <mergeCell ref="BI408:BJ408"/>
    <mergeCell ref="BK408:BL408"/>
    <mergeCell ref="BM408:BO408"/>
    <mergeCell ref="BP408:BQ408"/>
    <mergeCell ref="BC407:BD407"/>
    <mergeCell ref="BE407:BF407"/>
    <mergeCell ref="BG407:BH407"/>
    <mergeCell ref="BI407:BJ407"/>
    <mergeCell ref="BK407:BL407"/>
    <mergeCell ref="BM407:BO407"/>
    <mergeCell ref="BP407:BQ407"/>
    <mergeCell ref="AG408:AH408"/>
    <mergeCell ref="AK408:AL408"/>
    <mergeCell ref="Q408:S408"/>
    <mergeCell ref="T408:U408"/>
    <mergeCell ref="V408:W408"/>
    <mergeCell ref="X408:Y408"/>
    <mergeCell ref="Z408:AA408"/>
    <mergeCell ref="AB408:AC408"/>
    <mergeCell ref="AD408:AF408"/>
    <mergeCell ref="AG406:AH406"/>
    <mergeCell ref="AK406:AL406"/>
    <mergeCell ref="AM406:AO406"/>
    <mergeCell ref="AP406:AQ406"/>
    <mergeCell ref="AR406:AS406"/>
    <mergeCell ref="AT406:AU406"/>
    <mergeCell ref="AV406:AW406"/>
    <mergeCell ref="BM406:BO406"/>
    <mergeCell ref="BP406:BQ406"/>
    <mergeCell ref="B406:C406"/>
    <mergeCell ref="D406:F406"/>
    <mergeCell ref="G406:H406"/>
    <mergeCell ref="I406:J406"/>
    <mergeCell ref="K406:L406"/>
    <mergeCell ref="M406:N406"/>
    <mergeCell ref="O406:P406"/>
    <mergeCell ref="AX406:AY406"/>
    <mergeCell ref="AZ406:BB406"/>
    <mergeCell ref="BC406:BD406"/>
    <mergeCell ref="BE406:BF406"/>
    <mergeCell ref="BG406:BH406"/>
    <mergeCell ref="BI406:BJ406"/>
    <mergeCell ref="BK406:BL406"/>
    <mergeCell ref="BK411:BL411"/>
    <mergeCell ref="BM411:BO411"/>
    <mergeCell ref="BP411:BQ411"/>
    <mergeCell ref="Q407:S407"/>
    <mergeCell ref="T407:U407"/>
    <mergeCell ref="V407:W407"/>
    <mergeCell ref="X407:Y407"/>
    <mergeCell ref="Z407:AA407"/>
    <mergeCell ref="AB407:AC407"/>
    <mergeCell ref="AD407:AF407"/>
    <mergeCell ref="B407:C407"/>
    <mergeCell ref="D407:F407"/>
    <mergeCell ref="G407:H407"/>
    <mergeCell ref="I407:J407"/>
    <mergeCell ref="K407:L407"/>
    <mergeCell ref="M407:N407"/>
    <mergeCell ref="O407:P407"/>
    <mergeCell ref="BC408:BD408"/>
    <mergeCell ref="BE408:BF408"/>
    <mergeCell ref="AM408:AO408"/>
    <mergeCell ref="AP408:AQ408"/>
    <mergeCell ref="AR408:AS408"/>
    <mergeCell ref="AT408:AU408"/>
    <mergeCell ref="AV408:AW408"/>
    <mergeCell ref="AX408:AY408"/>
    <mergeCell ref="AZ408:BB408"/>
    <mergeCell ref="B408:C408"/>
    <mergeCell ref="D408:F408"/>
    <mergeCell ref="G408:H408"/>
    <mergeCell ref="I408:J408"/>
    <mergeCell ref="K408:L408"/>
    <mergeCell ref="M408:N408"/>
    <mergeCell ref="BM410:BO410"/>
    <mergeCell ref="BP410:BQ410"/>
    <mergeCell ref="B410:C410"/>
    <mergeCell ref="D410:F410"/>
    <mergeCell ref="G410:H410"/>
    <mergeCell ref="I410:J410"/>
    <mergeCell ref="K410:L410"/>
    <mergeCell ref="M410:N410"/>
    <mergeCell ref="O410:P410"/>
    <mergeCell ref="AX410:AY410"/>
    <mergeCell ref="AZ410:BB410"/>
    <mergeCell ref="BC410:BD410"/>
    <mergeCell ref="BE410:BF410"/>
    <mergeCell ref="BG410:BH410"/>
    <mergeCell ref="BI410:BJ410"/>
    <mergeCell ref="BK410:BL410"/>
    <mergeCell ref="B412:C412"/>
    <mergeCell ref="D412:F412"/>
    <mergeCell ref="G412:H412"/>
    <mergeCell ref="I412:J412"/>
    <mergeCell ref="K412:L412"/>
    <mergeCell ref="M412:N412"/>
    <mergeCell ref="O412:P412"/>
    <mergeCell ref="BG412:BH412"/>
    <mergeCell ref="BI412:BJ412"/>
    <mergeCell ref="BK412:BL412"/>
    <mergeCell ref="BM412:BO412"/>
    <mergeCell ref="BP412:BQ412"/>
    <mergeCell ref="BC411:BD411"/>
    <mergeCell ref="BE411:BF411"/>
    <mergeCell ref="BG411:BH411"/>
    <mergeCell ref="BI411:BJ411"/>
    <mergeCell ref="B411:C411"/>
    <mergeCell ref="D411:F411"/>
    <mergeCell ref="G411:H411"/>
    <mergeCell ref="I411:J411"/>
    <mergeCell ref="K411:L411"/>
    <mergeCell ref="M411:N411"/>
    <mergeCell ref="O411:P411"/>
    <mergeCell ref="Q410:S410"/>
    <mergeCell ref="T410:U410"/>
    <mergeCell ref="V410:W410"/>
    <mergeCell ref="X410:Y410"/>
    <mergeCell ref="Z410:AA410"/>
    <mergeCell ref="AB410:AC410"/>
    <mergeCell ref="AD410:AF410"/>
    <mergeCell ref="AG410:AH410"/>
    <mergeCell ref="AK410:AL410"/>
    <mergeCell ref="AM410:AO410"/>
    <mergeCell ref="AR404:AS404"/>
    <mergeCell ref="AT404:AU404"/>
    <mergeCell ref="AV404:AW404"/>
    <mergeCell ref="AX404:AY404"/>
    <mergeCell ref="AZ404:BB404"/>
    <mergeCell ref="AX407:AY407"/>
    <mergeCell ref="AZ407:BB407"/>
    <mergeCell ref="AG407:AH407"/>
    <mergeCell ref="AK407:AL407"/>
    <mergeCell ref="AM407:AO407"/>
    <mergeCell ref="AP407:AQ407"/>
    <mergeCell ref="AR407:AS407"/>
    <mergeCell ref="AT407:AU407"/>
    <mergeCell ref="AV407:AW407"/>
    <mergeCell ref="Q411:S411"/>
    <mergeCell ref="T411:U411"/>
    <mergeCell ref="V411:W411"/>
    <mergeCell ref="X411:Y411"/>
    <mergeCell ref="Z411:AA411"/>
    <mergeCell ref="AB411:AC411"/>
    <mergeCell ref="AD411:AF411"/>
    <mergeCell ref="AP410:AQ410"/>
    <mergeCell ref="AR410:AS410"/>
    <mergeCell ref="AT410:AU410"/>
    <mergeCell ref="AV410:AW410"/>
    <mergeCell ref="Q406:S406"/>
    <mergeCell ref="T406:U406"/>
    <mergeCell ref="V406:W406"/>
    <mergeCell ref="X406:Y406"/>
    <mergeCell ref="Z406:AA406"/>
    <mergeCell ref="AB406:AC406"/>
    <mergeCell ref="AD406:AF406"/>
    <mergeCell ref="B401:C401"/>
    <mergeCell ref="D401:F401"/>
    <mergeCell ref="G401:H401"/>
    <mergeCell ref="I401:J401"/>
    <mergeCell ref="K401:L401"/>
    <mergeCell ref="M401:N401"/>
    <mergeCell ref="O401:P401"/>
    <mergeCell ref="AX403:AY403"/>
    <mergeCell ref="AZ403:BB403"/>
    <mergeCell ref="AG403:AH403"/>
    <mergeCell ref="AK403:AL403"/>
    <mergeCell ref="AM403:AO403"/>
    <mergeCell ref="AP403:AQ403"/>
    <mergeCell ref="AR403:AS403"/>
    <mergeCell ref="AT403:AU403"/>
    <mergeCell ref="AV403:AW403"/>
    <mergeCell ref="Q403:S403"/>
    <mergeCell ref="T403:U403"/>
    <mergeCell ref="V403:W403"/>
    <mergeCell ref="X403:Y403"/>
    <mergeCell ref="Z403:AA403"/>
    <mergeCell ref="AB403:AC403"/>
    <mergeCell ref="AD403:AF403"/>
    <mergeCell ref="B403:C403"/>
    <mergeCell ref="D403:F403"/>
    <mergeCell ref="G403:H403"/>
    <mergeCell ref="I403:J403"/>
    <mergeCell ref="K403:L403"/>
    <mergeCell ref="M403:N403"/>
    <mergeCell ref="O403:P403"/>
    <mergeCell ref="AD401:AF401"/>
    <mergeCell ref="AG401:AH401"/>
    <mergeCell ref="AK401:AL401"/>
    <mergeCell ref="AM401:AO401"/>
    <mergeCell ref="AP401:AQ401"/>
    <mergeCell ref="AR401:AS401"/>
    <mergeCell ref="AT401:AU401"/>
    <mergeCell ref="AV401:AW401"/>
    <mergeCell ref="BM401:BO401"/>
    <mergeCell ref="BP401:BQ401"/>
    <mergeCell ref="AX401:AY401"/>
    <mergeCell ref="AZ401:BB401"/>
    <mergeCell ref="BC401:BD401"/>
    <mergeCell ref="BE401:BF401"/>
    <mergeCell ref="BG401:BH401"/>
    <mergeCell ref="BI401:BJ401"/>
    <mergeCell ref="BK401:BL401"/>
    <mergeCell ref="BK400:BL400"/>
    <mergeCell ref="BM400:BO400"/>
    <mergeCell ref="BP400:BQ400"/>
    <mergeCell ref="AX399:AY399"/>
    <mergeCell ref="AZ399:BB399"/>
    <mergeCell ref="BC399:BD399"/>
    <mergeCell ref="BE399:BF399"/>
    <mergeCell ref="BG399:BH399"/>
    <mergeCell ref="BI399:BJ399"/>
    <mergeCell ref="BK399:BL399"/>
    <mergeCell ref="Q399:S399"/>
    <mergeCell ref="T399:U399"/>
    <mergeCell ref="V399:W399"/>
    <mergeCell ref="X399:Y399"/>
    <mergeCell ref="Z399:AA399"/>
    <mergeCell ref="AB399:AC399"/>
    <mergeCell ref="AD399:AF399"/>
    <mergeCell ref="BG383:BH383"/>
    <mergeCell ref="BI383:BJ383"/>
    <mergeCell ref="BK383:BL383"/>
    <mergeCell ref="BM383:BO383"/>
    <mergeCell ref="BP383:BQ383"/>
    <mergeCell ref="AR383:AS383"/>
    <mergeCell ref="AR397:AS397"/>
    <mergeCell ref="AK383:AL383"/>
    <mergeCell ref="AM383:AO383"/>
    <mergeCell ref="AP383:AQ383"/>
    <mergeCell ref="AT383:AU383"/>
    <mergeCell ref="AV383:AW383"/>
    <mergeCell ref="AX383:AY383"/>
    <mergeCell ref="I397:J397"/>
    <mergeCell ref="BM399:BO399"/>
    <mergeCell ref="BP399:BQ399"/>
    <mergeCell ref="B400:C400"/>
    <mergeCell ref="D400:F400"/>
    <mergeCell ref="G400:H400"/>
    <mergeCell ref="I400:J400"/>
    <mergeCell ref="K400:L400"/>
    <mergeCell ref="M400:N400"/>
    <mergeCell ref="O400:P400"/>
    <mergeCell ref="AG399:AH399"/>
    <mergeCell ref="AK399:AL399"/>
    <mergeCell ref="AM399:AO399"/>
    <mergeCell ref="AP399:AQ399"/>
    <mergeCell ref="AR399:AS399"/>
    <mergeCell ref="AT399:AU399"/>
    <mergeCell ref="AV399:AW399"/>
    <mergeCell ref="BG400:BH400"/>
    <mergeCell ref="BI400:BJ400"/>
    <mergeCell ref="B405:C405"/>
    <mergeCell ref="D405:F405"/>
    <mergeCell ref="G405:H405"/>
    <mergeCell ref="I405:J405"/>
    <mergeCell ref="K405:L405"/>
    <mergeCell ref="M405:N405"/>
    <mergeCell ref="O405:P405"/>
    <mergeCell ref="BC400:BD400"/>
    <mergeCell ref="BE400:BF400"/>
    <mergeCell ref="AM400:AO400"/>
    <mergeCell ref="AP400:AQ400"/>
    <mergeCell ref="AR400:AS400"/>
    <mergeCell ref="AT400:AU400"/>
    <mergeCell ref="AV400:AW400"/>
    <mergeCell ref="AX400:AY400"/>
    <mergeCell ref="AZ400:BB400"/>
    <mergeCell ref="AZ383:BB383"/>
    <mergeCell ref="BC383:BD383"/>
    <mergeCell ref="BE383:BF383"/>
    <mergeCell ref="B399:C399"/>
    <mergeCell ref="D399:F399"/>
    <mergeCell ref="G399:H399"/>
    <mergeCell ref="I399:J399"/>
    <mergeCell ref="K399:L399"/>
    <mergeCell ref="M399:N399"/>
    <mergeCell ref="O399:P399"/>
    <mergeCell ref="Q401:S401"/>
    <mergeCell ref="T401:U401"/>
    <mergeCell ref="V401:W401"/>
    <mergeCell ref="X401:Y401"/>
    <mergeCell ref="Z401:AA401"/>
    <mergeCell ref="AB401:AC401"/>
    <mergeCell ref="Q405:S405"/>
    <mergeCell ref="T405:U405"/>
    <mergeCell ref="V405:W405"/>
    <mergeCell ref="X405:Y405"/>
    <mergeCell ref="Z405:AA405"/>
    <mergeCell ref="AB405:AC405"/>
    <mergeCell ref="AD405:AF405"/>
    <mergeCell ref="AG405:AH405"/>
    <mergeCell ref="AK405:AL405"/>
    <mergeCell ref="AM405:AO405"/>
    <mergeCell ref="AP405:AQ405"/>
    <mergeCell ref="AR405:AS405"/>
    <mergeCell ref="AT405:AU405"/>
    <mergeCell ref="AV405:AW405"/>
    <mergeCell ref="BM405:BO405"/>
    <mergeCell ref="BP405:BQ405"/>
    <mergeCell ref="AX405:AY405"/>
    <mergeCell ref="AZ405:BB405"/>
    <mergeCell ref="BC405:BD405"/>
    <mergeCell ref="BE405:BF405"/>
    <mergeCell ref="BG405:BH405"/>
    <mergeCell ref="BI405:BJ405"/>
    <mergeCell ref="BK405:BL405"/>
    <mergeCell ref="B404:C404"/>
    <mergeCell ref="D404:F404"/>
    <mergeCell ref="G404:H404"/>
    <mergeCell ref="I404:J404"/>
    <mergeCell ref="K404:L404"/>
    <mergeCell ref="M404:N404"/>
    <mergeCell ref="O404:P404"/>
    <mergeCell ref="BG404:BH404"/>
    <mergeCell ref="BI404:BJ404"/>
    <mergeCell ref="BK404:BL404"/>
    <mergeCell ref="BM404:BO404"/>
    <mergeCell ref="BP404:BQ404"/>
    <mergeCell ref="BC403:BD403"/>
    <mergeCell ref="BE403:BF403"/>
    <mergeCell ref="BG403:BH403"/>
    <mergeCell ref="BI403:BJ403"/>
    <mergeCell ref="BK403:BL403"/>
    <mergeCell ref="BM403:BO403"/>
    <mergeCell ref="BP403:BQ403"/>
    <mergeCell ref="AG404:AH404"/>
    <mergeCell ref="AK404:AL404"/>
    <mergeCell ref="Q404:S404"/>
    <mergeCell ref="T404:U404"/>
    <mergeCell ref="V404:W404"/>
    <mergeCell ref="X404:Y404"/>
    <mergeCell ref="Z404:AA404"/>
    <mergeCell ref="AB404:AC404"/>
    <mergeCell ref="AD404:AF404"/>
    <mergeCell ref="BC404:BD404"/>
    <mergeCell ref="BE404:BF404"/>
    <mergeCell ref="AM404:AO404"/>
    <mergeCell ref="AP404:AQ404"/>
    <mergeCell ref="T402:U402"/>
    <mergeCell ref="V402:W402"/>
    <mergeCell ref="X402:Y402"/>
    <mergeCell ref="Z402:AA402"/>
    <mergeCell ref="AB402:AC402"/>
    <mergeCell ref="AD402:AF402"/>
    <mergeCell ref="AG402:AH402"/>
    <mergeCell ref="AK402:AL402"/>
    <mergeCell ref="AM402:AO402"/>
    <mergeCell ref="AP402:AQ402"/>
    <mergeCell ref="AR402:AS402"/>
    <mergeCell ref="AT402:AU402"/>
    <mergeCell ref="AV402:AW402"/>
    <mergeCell ref="BM402:BO402"/>
    <mergeCell ref="BP402:BQ402"/>
    <mergeCell ref="B402:C402"/>
    <mergeCell ref="D402:F402"/>
    <mergeCell ref="G402:H402"/>
    <mergeCell ref="I402:J402"/>
    <mergeCell ref="K402:L402"/>
    <mergeCell ref="M402:N402"/>
    <mergeCell ref="O402:P402"/>
    <mergeCell ref="AX402:AY402"/>
    <mergeCell ref="AZ402:BB402"/>
    <mergeCell ref="BC402:BD402"/>
    <mergeCell ref="BE402:BF402"/>
    <mergeCell ref="BG402:BH402"/>
    <mergeCell ref="BI402:BJ402"/>
    <mergeCell ref="BK402:BL402"/>
    <mergeCell ref="AZ381:BB381"/>
    <mergeCell ref="BC381:BD381"/>
    <mergeCell ref="BE381:BF381"/>
    <mergeCell ref="BG381:BH381"/>
    <mergeCell ref="BI381:BJ381"/>
    <mergeCell ref="BK381:BL381"/>
    <mergeCell ref="BM381:BO381"/>
    <mergeCell ref="BP381:BQ381"/>
    <mergeCell ref="AK381:AL381"/>
    <mergeCell ref="AM381:AO381"/>
    <mergeCell ref="AP381:AQ381"/>
    <mergeCell ref="AR381:AS381"/>
    <mergeCell ref="AT381:AU381"/>
    <mergeCell ref="AV381:AW381"/>
    <mergeCell ref="AX381:AY381"/>
    <mergeCell ref="AZ382:BB382"/>
    <mergeCell ref="BC382:BD382"/>
    <mergeCell ref="BE382:BF382"/>
    <mergeCell ref="BG382:BH382"/>
    <mergeCell ref="BI382:BJ382"/>
    <mergeCell ref="BK382:BL382"/>
    <mergeCell ref="BM382:BO382"/>
    <mergeCell ref="BP382:BQ382"/>
    <mergeCell ref="AK382:AL382"/>
    <mergeCell ref="AM382:AO382"/>
    <mergeCell ref="AP382:AQ382"/>
    <mergeCell ref="AR382:AS382"/>
    <mergeCell ref="AT382:AU382"/>
    <mergeCell ref="AV382:AW382"/>
    <mergeCell ref="AX382:AY382"/>
    <mergeCell ref="AZ379:BB379"/>
    <mergeCell ref="BC379:BD379"/>
    <mergeCell ref="BE379:BF379"/>
    <mergeCell ref="BG379:BH379"/>
    <mergeCell ref="BI379:BJ379"/>
    <mergeCell ref="BK379:BL379"/>
    <mergeCell ref="BM379:BO379"/>
    <mergeCell ref="BP379:BQ379"/>
    <mergeCell ref="AK379:AL379"/>
    <mergeCell ref="AM379:AO379"/>
    <mergeCell ref="AP379:AQ379"/>
    <mergeCell ref="AR379:AS379"/>
    <mergeCell ref="AT379:AU379"/>
    <mergeCell ref="AV379:AW379"/>
    <mergeCell ref="AX379:AY379"/>
    <mergeCell ref="AZ380:BB380"/>
    <mergeCell ref="BC380:BD380"/>
    <mergeCell ref="BE380:BF380"/>
    <mergeCell ref="BG380:BH380"/>
    <mergeCell ref="BI380:BJ380"/>
    <mergeCell ref="BK380:BL380"/>
    <mergeCell ref="BM380:BO380"/>
    <mergeCell ref="BP380:BQ380"/>
    <mergeCell ref="AK380:AL380"/>
    <mergeCell ref="AM380:AO380"/>
    <mergeCell ref="AP380:AQ380"/>
    <mergeCell ref="AR380:AS380"/>
    <mergeCell ref="AT380:AU380"/>
    <mergeCell ref="AV380:AW380"/>
    <mergeCell ref="AX380:AY380"/>
    <mergeCell ref="BK377:BL377"/>
    <mergeCell ref="BM377:BO377"/>
    <mergeCell ref="BP377:BQ377"/>
    <mergeCell ref="AK377:AL377"/>
    <mergeCell ref="AM377:AO377"/>
    <mergeCell ref="AP377:AQ377"/>
    <mergeCell ref="AR377:AS377"/>
    <mergeCell ref="AT377:AU377"/>
    <mergeCell ref="AV377:AW377"/>
    <mergeCell ref="AX377:AY377"/>
    <mergeCell ref="AZ378:BB378"/>
    <mergeCell ref="BC378:BD378"/>
    <mergeCell ref="BE378:BF378"/>
    <mergeCell ref="BG378:BH378"/>
    <mergeCell ref="BI378:BJ378"/>
    <mergeCell ref="BK378:BL378"/>
    <mergeCell ref="BM378:BO378"/>
    <mergeCell ref="BP378:BQ378"/>
    <mergeCell ref="AK378:AL378"/>
    <mergeCell ref="AM378:AO378"/>
    <mergeCell ref="AP378:AQ378"/>
    <mergeCell ref="AR378:AS378"/>
    <mergeCell ref="AT378:AU378"/>
    <mergeCell ref="AV378:AW378"/>
    <mergeCell ref="AX378:AY378"/>
    <mergeCell ref="BE364:BF364"/>
    <mergeCell ref="BG364:BH364"/>
    <mergeCell ref="BI364:BJ364"/>
    <mergeCell ref="BK364:BL364"/>
    <mergeCell ref="BM364:BO364"/>
    <mergeCell ref="BP364:BQ364"/>
    <mergeCell ref="AK364:AL364"/>
    <mergeCell ref="AM364:AO364"/>
    <mergeCell ref="AP364:AQ364"/>
    <mergeCell ref="AR364:AS364"/>
    <mergeCell ref="AT364:AU364"/>
    <mergeCell ref="AV364:AW364"/>
    <mergeCell ref="AX364:AY364"/>
    <mergeCell ref="BC385:BD385"/>
    <mergeCell ref="BE385:BF385"/>
    <mergeCell ref="BG385:BH385"/>
    <mergeCell ref="BI385:BJ385"/>
    <mergeCell ref="BK385:BL385"/>
    <mergeCell ref="BM385:BO385"/>
    <mergeCell ref="BP385:BQ385"/>
    <mergeCell ref="AK385:AO385"/>
    <mergeCell ref="AP385:AQ385"/>
    <mergeCell ref="AR385:AS385"/>
    <mergeCell ref="AT385:AU385"/>
    <mergeCell ref="AV385:AW385"/>
    <mergeCell ref="AX385:AY385"/>
    <mergeCell ref="AZ385:BB385"/>
    <mergeCell ref="AZ377:BB377"/>
    <mergeCell ref="BC377:BD377"/>
    <mergeCell ref="BE377:BF377"/>
    <mergeCell ref="BG377:BH377"/>
    <mergeCell ref="BI377:BJ377"/>
    <mergeCell ref="AZ361:BB361"/>
    <mergeCell ref="BC361:BD361"/>
    <mergeCell ref="BE361:BF361"/>
    <mergeCell ref="BG361:BH361"/>
    <mergeCell ref="BI361:BJ361"/>
    <mergeCell ref="BK361:BL361"/>
    <mergeCell ref="BM361:BO361"/>
    <mergeCell ref="BP361:BQ361"/>
    <mergeCell ref="AK361:AL361"/>
    <mergeCell ref="AM361:AO361"/>
    <mergeCell ref="AP361:AQ361"/>
    <mergeCell ref="AR361:AS361"/>
    <mergeCell ref="AT361:AU361"/>
    <mergeCell ref="AV361:AW361"/>
    <mergeCell ref="AX361:AY361"/>
    <mergeCell ref="AZ363:BB363"/>
    <mergeCell ref="BC363:BD363"/>
    <mergeCell ref="BE363:BF363"/>
    <mergeCell ref="BG363:BH363"/>
    <mergeCell ref="BI363:BJ363"/>
    <mergeCell ref="BK363:BL363"/>
    <mergeCell ref="BM363:BO363"/>
    <mergeCell ref="BP363:BQ363"/>
    <mergeCell ref="AK363:AL363"/>
    <mergeCell ref="AM363:AO363"/>
    <mergeCell ref="AP363:AQ363"/>
    <mergeCell ref="AR363:AS363"/>
    <mergeCell ref="AT363:AU363"/>
    <mergeCell ref="AV363:AW363"/>
    <mergeCell ref="AX363:AY363"/>
    <mergeCell ref="B421:C421"/>
    <mergeCell ref="D421:F421"/>
    <mergeCell ref="G421:H421"/>
    <mergeCell ref="I421:J421"/>
    <mergeCell ref="K421:L421"/>
    <mergeCell ref="M421:N421"/>
    <mergeCell ref="O421:P421"/>
    <mergeCell ref="AZ384:BB384"/>
    <mergeCell ref="BC384:BD384"/>
    <mergeCell ref="BE384:BF384"/>
    <mergeCell ref="BG384:BH384"/>
    <mergeCell ref="BI384:BJ384"/>
    <mergeCell ref="BK384:BL384"/>
    <mergeCell ref="BM384:BO384"/>
    <mergeCell ref="BP384:BQ384"/>
    <mergeCell ref="AK384:AL384"/>
    <mergeCell ref="AM384:AO384"/>
    <mergeCell ref="AP384:AQ384"/>
    <mergeCell ref="AR384:AS384"/>
    <mergeCell ref="AT384:AU384"/>
    <mergeCell ref="AV384:AW384"/>
    <mergeCell ref="AX384:AY384"/>
    <mergeCell ref="AG400:AH400"/>
    <mergeCell ref="AK400:AL400"/>
    <mergeCell ref="Q400:S400"/>
    <mergeCell ref="T400:U400"/>
    <mergeCell ref="V400:W400"/>
    <mergeCell ref="X400:Y400"/>
    <mergeCell ref="Z400:AA400"/>
    <mergeCell ref="AB400:AC400"/>
    <mergeCell ref="AD400:AF400"/>
    <mergeCell ref="Q402:S402"/>
    <mergeCell ref="Q421:S421"/>
    <mergeCell ref="T421:U421"/>
    <mergeCell ref="V421:W421"/>
    <mergeCell ref="X421:Y421"/>
    <mergeCell ref="Z421:AA421"/>
    <mergeCell ref="AB421:AC421"/>
    <mergeCell ref="AD421:AF421"/>
    <mergeCell ref="AG421:AH421"/>
    <mergeCell ref="AK421:AL421"/>
    <mergeCell ref="AM421:AO421"/>
    <mergeCell ref="AP421:AQ421"/>
    <mergeCell ref="AR421:AS421"/>
    <mergeCell ref="AT421:AU421"/>
    <mergeCell ref="AV421:AW421"/>
    <mergeCell ref="BM421:BO421"/>
    <mergeCell ref="BP421:BQ421"/>
    <mergeCell ref="AX421:AY421"/>
    <mergeCell ref="AZ421:BB421"/>
    <mergeCell ref="BC421:BD421"/>
    <mergeCell ref="BE421:BF421"/>
    <mergeCell ref="BG421:BH421"/>
    <mergeCell ref="BI421:BJ421"/>
    <mergeCell ref="BK421:BL421"/>
    <mergeCell ref="BK417:BL417"/>
    <mergeCell ref="B417:C417"/>
    <mergeCell ref="D417:F417"/>
    <mergeCell ref="G417:H417"/>
    <mergeCell ref="I417:J417"/>
    <mergeCell ref="K417:L417"/>
    <mergeCell ref="M417:N417"/>
    <mergeCell ref="O417:P417"/>
    <mergeCell ref="AX419:AY419"/>
    <mergeCell ref="AZ419:BB419"/>
    <mergeCell ref="AG419:AH419"/>
    <mergeCell ref="AK419:AL419"/>
    <mergeCell ref="AM419:AO419"/>
    <mergeCell ref="AP419:AQ419"/>
    <mergeCell ref="AR419:AS419"/>
    <mergeCell ref="AT419:AU419"/>
    <mergeCell ref="AV419:AW419"/>
    <mergeCell ref="Q416:S416"/>
    <mergeCell ref="T416:U416"/>
    <mergeCell ref="V416:W416"/>
    <mergeCell ref="X416:Y416"/>
    <mergeCell ref="Z416:AA416"/>
    <mergeCell ref="AB416:AC416"/>
    <mergeCell ref="AD416:AF416"/>
    <mergeCell ref="Q417:S417"/>
    <mergeCell ref="T417:U417"/>
    <mergeCell ref="V417:W417"/>
    <mergeCell ref="X417:Y417"/>
    <mergeCell ref="Z417:AA417"/>
    <mergeCell ref="AB417:AC417"/>
    <mergeCell ref="AD417:AF417"/>
    <mergeCell ref="AG417:AH417"/>
    <mergeCell ref="AK417:AL417"/>
    <mergeCell ref="AM417:AO417"/>
    <mergeCell ref="BP414:BQ414"/>
    <mergeCell ref="B414:C414"/>
    <mergeCell ref="D414:F414"/>
    <mergeCell ref="G414:H414"/>
    <mergeCell ref="I414:J414"/>
    <mergeCell ref="K414:L414"/>
    <mergeCell ref="M414:N414"/>
    <mergeCell ref="O414:P414"/>
    <mergeCell ref="AX414:AY414"/>
    <mergeCell ref="AZ414:BB414"/>
    <mergeCell ref="BC414:BD414"/>
    <mergeCell ref="BE414:BF414"/>
    <mergeCell ref="BG414:BH414"/>
    <mergeCell ref="BI414:BJ414"/>
    <mergeCell ref="BK414:BL414"/>
    <mergeCell ref="B416:C416"/>
    <mergeCell ref="D416:F416"/>
    <mergeCell ref="G416:H416"/>
    <mergeCell ref="I416:J416"/>
    <mergeCell ref="K416:L416"/>
    <mergeCell ref="M416:N416"/>
    <mergeCell ref="O416:P416"/>
    <mergeCell ref="BG416:BH416"/>
    <mergeCell ref="BI416:BJ416"/>
    <mergeCell ref="BK416:BL416"/>
    <mergeCell ref="BM416:BO416"/>
    <mergeCell ref="BP416:BQ416"/>
    <mergeCell ref="BC415:BD415"/>
    <mergeCell ref="BE415:BF415"/>
    <mergeCell ref="BG415:BH415"/>
    <mergeCell ref="BI415:BJ415"/>
    <mergeCell ref="BK415:BL415"/>
    <mergeCell ref="B415:C415"/>
    <mergeCell ref="D415:F415"/>
    <mergeCell ref="G415:H415"/>
    <mergeCell ref="I415:J415"/>
    <mergeCell ref="K415:L415"/>
    <mergeCell ref="M415:N415"/>
    <mergeCell ref="O415:P415"/>
    <mergeCell ref="BC416:BD416"/>
    <mergeCell ref="BE416:BF416"/>
    <mergeCell ref="AM416:AO416"/>
    <mergeCell ref="AP416:AQ416"/>
    <mergeCell ref="AR416:AS416"/>
    <mergeCell ref="AT416:AU416"/>
    <mergeCell ref="AV416:AW416"/>
    <mergeCell ref="AX416:AY416"/>
    <mergeCell ref="AZ416:BB416"/>
    <mergeCell ref="Q414:S414"/>
    <mergeCell ref="T414:U414"/>
    <mergeCell ref="V414:W414"/>
    <mergeCell ref="X414:Y414"/>
    <mergeCell ref="Z414:AA414"/>
    <mergeCell ref="AB414:AC414"/>
    <mergeCell ref="AD414:AF414"/>
    <mergeCell ref="AG414:AH414"/>
    <mergeCell ref="AK414:AL414"/>
    <mergeCell ref="AM414:AO414"/>
    <mergeCell ref="AP414:AQ414"/>
    <mergeCell ref="AR414:AS414"/>
    <mergeCell ref="AT414:AU414"/>
    <mergeCell ref="AV414:AW414"/>
    <mergeCell ref="AG416:AH416"/>
    <mergeCell ref="AK416:AL416"/>
    <mergeCell ref="BM420:BO420"/>
    <mergeCell ref="BP420:BQ420"/>
    <mergeCell ref="BC419:BD419"/>
    <mergeCell ref="BE419:BF419"/>
    <mergeCell ref="BG419:BH419"/>
    <mergeCell ref="BI419:BJ419"/>
    <mergeCell ref="BK419:BL419"/>
    <mergeCell ref="BM419:BO419"/>
    <mergeCell ref="BP419:BQ419"/>
    <mergeCell ref="AX415:AY415"/>
    <mergeCell ref="AZ415:BB415"/>
    <mergeCell ref="AG415:AH415"/>
    <mergeCell ref="AK415:AL415"/>
    <mergeCell ref="AM415:AO415"/>
    <mergeCell ref="AP415:AQ415"/>
    <mergeCell ref="AR415:AS415"/>
    <mergeCell ref="AT415:AU415"/>
    <mergeCell ref="AV415:AW415"/>
    <mergeCell ref="BM415:BO415"/>
    <mergeCell ref="BP415:BQ415"/>
    <mergeCell ref="AP417:AQ417"/>
    <mergeCell ref="AR417:AS417"/>
    <mergeCell ref="AT417:AU417"/>
    <mergeCell ref="AV417:AW417"/>
    <mergeCell ref="BM417:BO417"/>
    <mergeCell ref="BP417:BQ417"/>
    <mergeCell ref="AX417:AY417"/>
    <mergeCell ref="AZ417:BB417"/>
    <mergeCell ref="BC417:BD417"/>
    <mergeCell ref="BE417:BF417"/>
    <mergeCell ref="BG417:BH417"/>
    <mergeCell ref="BI417:BJ417"/>
    <mergeCell ref="G418:H418"/>
    <mergeCell ref="I418:J418"/>
    <mergeCell ref="K418:L418"/>
    <mergeCell ref="M418:N418"/>
    <mergeCell ref="O418:P418"/>
    <mergeCell ref="AX418:AY418"/>
    <mergeCell ref="AZ418:BB418"/>
    <mergeCell ref="BC418:BD418"/>
    <mergeCell ref="BE418:BF418"/>
    <mergeCell ref="BG418:BH418"/>
    <mergeCell ref="BI418:BJ418"/>
    <mergeCell ref="BK418:BL418"/>
    <mergeCell ref="B420:C420"/>
    <mergeCell ref="D420:F420"/>
    <mergeCell ref="G420:H420"/>
    <mergeCell ref="I420:J420"/>
    <mergeCell ref="K420:L420"/>
    <mergeCell ref="M420:N420"/>
    <mergeCell ref="O420:P420"/>
    <mergeCell ref="BG420:BH420"/>
    <mergeCell ref="BI420:BJ420"/>
    <mergeCell ref="BK420:BL420"/>
    <mergeCell ref="AG420:AH420"/>
    <mergeCell ref="AK420:AL420"/>
    <mergeCell ref="Q420:S420"/>
    <mergeCell ref="T420:U420"/>
    <mergeCell ref="V420:W420"/>
    <mergeCell ref="X420:Y420"/>
    <mergeCell ref="Z420:AA420"/>
    <mergeCell ref="AB420:AC420"/>
    <mergeCell ref="AD420:AF420"/>
    <mergeCell ref="B419:C419"/>
    <mergeCell ref="D419:F419"/>
    <mergeCell ref="G419:H419"/>
    <mergeCell ref="I419:J419"/>
    <mergeCell ref="K419:L419"/>
    <mergeCell ref="M419:N419"/>
    <mergeCell ref="O419:P419"/>
    <mergeCell ref="BC420:BD420"/>
    <mergeCell ref="BE420:BF420"/>
    <mergeCell ref="AM420:AO420"/>
    <mergeCell ref="AP420:AQ420"/>
    <mergeCell ref="AR420:AS420"/>
    <mergeCell ref="AT420:AU420"/>
    <mergeCell ref="AV420:AW420"/>
    <mergeCell ref="AX420:AY420"/>
    <mergeCell ref="AZ420:BB420"/>
    <mergeCell ref="Q418:S418"/>
    <mergeCell ref="T418:U418"/>
    <mergeCell ref="V418:W418"/>
    <mergeCell ref="X418:Y418"/>
    <mergeCell ref="Z418:AA418"/>
    <mergeCell ref="AB418:AC418"/>
    <mergeCell ref="AD418:AF418"/>
    <mergeCell ref="AG418:AH418"/>
    <mergeCell ref="AK418:AL418"/>
    <mergeCell ref="AM418:AO418"/>
    <mergeCell ref="AP418:AQ418"/>
    <mergeCell ref="AR418:AS418"/>
    <mergeCell ref="AT418:AU418"/>
    <mergeCell ref="AV418:AW418"/>
    <mergeCell ref="B418:C418"/>
    <mergeCell ref="D418:F418"/>
    <mergeCell ref="AZ376:BB376"/>
    <mergeCell ref="BC376:BD376"/>
    <mergeCell ref="BE376:BF376"/>
    <mergeCell ref="BG376:BH376"/>
    <mergeCell ref="BI376:BJ376"/>
    <mergeCell ref="BK376:BL376"/>
    <mergeCell ref="BM376:BO376"/>
    <mergeCell ref="BP376:BQ376"/>
    <mergeCell ref="AK376:AL376"/>
    <mergeCell ref="AM376:AO376"/>
    <mergeCell ref="AP376:AQ376"/>
    <mergeCell ref="AR376:AS376"/>
    <mergeCell ref="AT376:AU376"/>
    <mergeCell ref="AV376:AW376"/>
    <mergeCell ref="AX376:AY376"/>
    <mergeCell ref="Q419:S419"/>
    <mergeCell ref="T419:U419"/>
    <mergeCell ref="V419:W419"/>
    <mergeCell ref="X419:Y419"/>
    <mergeCell ref="Z419:AA419"/>
    <mergeCell ref="AB419:AC419"/>
    <mergeCell ref="AD419:AF419"/>
    <mergeCell ref="BM418:BO418"/>
    <mergeCell ref="BP418:BQ418"/>
    <mergeCell ref="Q415:S415"/>
    <mergeCell ref="T415:U415"/>
    <mergeCell ref="V415:W415"/>
    <mergeCell ref="X415:Y415"/>
    <mergeCell ref="Z415:AA415"/>
    <mergeCell ref="AB415:AC415"/>
    <mergeCell ref="AD415:AF415"/>
    <mergeCell ref="BM414:BO414"/>
    <mergeCell ref="AZ374:BB374"/>
    <mergeCell ref="BC374:BD374"/>
    <mergeCell ref="BE374:BF374"/>
    <mergeCell ref="BG374:BH374"/>
    <mergeCell ref="BI374:BJ374"/>
    <mergeCell ref="BK374:BL374"/>
    <mergeCell ref="BM374:BO374"/>
    <mergeCell ref="BP374:BQ374"/>
    <mergeCell ref="AK374:AL374"/>
    <mergeCell ref="AM374:AO374"/>
    <mergeCell ref="AP374:AQ374"/>
    <mergeCell ref="AR374:AS374"/>
    <mergeCell ref="AT374:AU374"/>
    <mergeCell ref="AV374:AW374"/>
    <mergeCell ref="AX374:AY374"/>
    <mergeCell ref="AZ375:BB375"/>
    <mergeCell ref="BC375:BD375"/>
    <mergeCell ref="BE375:BF375"/>
    <mergeCell ref="BG375:BH375"/>
    <mergeCell ref="BI375:BJ375"/>
    <mergeCell ref="BK375:BL375"/>
    <mergeCell ref="BM375:BO375"/>
    <mergeCell ref="BP375:BQ375"/>
    <mergeCell ref="AK375:AL375"/>
    <mergeCell ref="AM375:AO375"/>
    <mergeCell ref="AP375:AQ375"/>
    <mergeCell ref="AR375:AS375"/>
    <mergeCell ref="AT375:AU375"/>
    <mergeCell ref="AV375:AW375"/>
    <mergeCell ref="AX375:AY375"/>
    <mergeCell ref="AZ372:BB372"/>
    <mergeCell ref="BC372:BD372"/>
    <mergeCell ref="BE372:BF372"/>
    <mergeCell ref="BG372:BH372"/>
    <mergeCell ref="BI372:BJ372"/>
    <mergeCell ref="BK372:BL372"/>
    <mergeCell ref="BM372:BO372"/>
    <mergeCell ref="BP372:BQ372"/>
    <mergeCell ref="AK372:AL372"/>
    <mergeCell ref="AM372:AO372"/>
    <mergeCell ref="AP372:AQ372"/>
    <mergeCell ref="AR372:AS372"/>
    <mergeCell ref="AT372:AU372"/>
    <mergeCell ref="AV372:AW372"/>
    <mergeCell ref="AX372:AY372"/>
    <mergeCell ref="AZ373:BB373"/>
    <mergeCell ref="BC373:BD373"/>
    <mergeCell ref="BE373:BF373"/>
    <mergeCell ref="BG373:BH373"/>
    <mergeCell ref="BI373:BJ373"/>
    <mergeCell ref="BK373:BL373"/>
    <mergeCell ref="BM373:BO373"/>
    <mergeCell ref="BP373:BQ373"/>
    <mergeCell ref="AK373:AL373"/>
    <mergeCell ref="AM373:AO373"/>
    <mergeCell ref="AP373:AQ373"/>
    <mergeCell ref="AR373:AS373"/>
    <mergeCell ref="AT373:AU373"/>
    <mergeCell ref="AV373:AW373"/>
    <mergeCell ref="AX373:AY373"/>
    <mergeCell ref="AZ370:BB370"/>
    <mergeCell ref="BC370:BD370"/>
    <mergeCell ref="BE370:BF370"/>
    <mergeCell ref="BG370:BH370"/>
    <mergeCell ref="BI370:BJ370"/>
    <mergeCell ref="BK370:BL370"/>
    <mergeCell ref="BM370:BO370"/>
    <mergeCell ref="BP370:BQ370"/>
    <mergeCell ref="AK370:AL370"/>
    <mergeCell ref="AM370:AO370"/>
    <mergeCell ref="AP370:AQ370"/>
    <mergeCell ref="AR370:AS370"/>
    <mergeCell ref="AT370:AU370"/>
    <mergeCell ref="AV370:AW370"/>
    <mergeCell ref="AX370:AY370"/>
    <mergeCell ref="AZ371:BB371"/>
    <mergeCell ref="BC371:BD371"/>
    <mergeCell ref="BE371:BF371"/>
    <mergeCell ref="BG371:BH371"/>
    <mergeCell ref="BI371:BJ371"/>
    <mergeCell ref="BK371:BL371"/>
    <mergeCell ref="BM371:BO371"/>
    <mergeCell ref="BP371:BQ371"/>
    <mergeCell ref="AK371:AL371"/>
    <mergeCell ref="AM371:AO371"/>
    <mergeCell ref="AP371:AQ371"/>
    <mergeCell ref="AR371:AS371"/>
    <mergeCell ref="AT371:AU371"/>
    <mergeCell ref="AV371:AW371"/>
    <mergeCell ref="AX371:AY371"/>
    <mergeCell ref="AZ368:BB368"/>
    <mergeCell ref="BC368:BD368"/>
    <mergeCell ref="BE368:BF368"/>
    <mergeCell ref="BG368:BH368"/>
    <mergeCell ref="BI368:BJ368"/>
    <mergeCell ref="BK368:BL368"/>
    <mergeCell ref="BM368:BO368"/>
    <mergeCell ref="BP368:BQ368"/>
    <mergeCell ref="AK368:AL368"/>
    <mergeCell ref="AM368:AO368"/>
    <mergeCell ref="AP368:AQ368"/>
    <mergeCell ref="AR368:AS368"/>
    <mergeCell ref="AT368:AU368"/>
    <mergeCell ref="AV368:AW368"/>
    <mergeCell ref="AX368:AY368"/>
    <mergeCell ref="AZ369:BB369"/>
    <mergeCell ref="BC369:BD369"/>
    <mergeCell ref="BE369:BF369"/>
    <mergeCell ref="BG369:BH369"/>
    <mergeCell ref="BI369:BJ369"/>
    <mergeCell ref="BK369:BL369"/>
    <mergeCell ref="BM369:BO369"/>
    <mergeCell ref="BP369:BQ369"/>
    <mergeCell ref="AK369:AL369"/>
    <mergeCell ref="AM369:AO369"/>
    <mergeCell ref="AP369:AQ369"/>
    <mergeCell ref="AR369:AS369"/>
    <mergeCell ref="AT369:AU369"/>
    <mergeCell ref="AV369:AW369"/>
    <mergeCell ref="AX369:AY369"/>
    <mergeCell ref="AZ366:BB366"/>
    <mergeCell ref="BC366:BD366"/>
    <mergeCell ref="BE366:BF366"/>
    <mergeCell ref="BG366:BH366"/>
    <mergeCell ref="BI366:BJ366"/>
    <mergeCell ref="BK366:BL366"/>
    <mergeCell ref="BM366:BO366"/>
    <mergeCell ref="BP366:BQ366"/>
    <mergeCell ref="AK366:AL366"/>
    <mergeCell ref="AM366:AO366"/>
    <mergeCell ref="AP366:AQ366"/>
    <mergeCell ref="AR366:AS366"/>
    <mergeCell ref="AT366:AU366"/>
    <mergeCell ref="AV366:AW366"/>
    <mergeCell ref="AX366:AY366"/>
    <mergeCell ref="AZ367:BB367"/>
    <mergeCell ref="BC367:BD367"/>
    <mergeCell ref="BE367:BF367"/>
    <mergeCell ref="BG367:BH367"/>
    <mergeCell ref="BI367:BJ367"/>
    <mergeCell ref="BK367:BL367"/>
    <mergeCell ref="BM367:BO367"/>
    <mergeCell ref="BP367:BQ367"/>
    <mergeCell ref="AK367:AL367"/>
    <mergeCell ref="AM367:AO367"/>
    <mergeCell ref="AP367:AQ367"/>
    <mergeCell ref="AR367:AS367"/>
    <mergeCell ref="AT367:AU367"/>
    <mergeCell ref="AV367:AW367"/>
    <mergeCell ref="AX367:AY367"/>
    <mergeCell ref="AZ362:BB362"/>
    <mergeCell ref="BC362:BD362"/>
    <mergeCell ref="BE362:BF362"/>
    <mergeCell ref="BG362:BH362"/>
    <mergeCell ref="BI362:BJ362"/>
    <mergeCell ref="BK362:BL362"/>
    <mergeCell ref="BM362:BO362"/>
    <mergeCell ref="BP362:BQ362"/>
    <mergeCell ref="AK362:AL362"/>
    <mergeCell ref="AM362:AO362"/>
    <mergeCell ref="AP362:AQ362"/>
    <mergeCell ref="AR362:AS362"/>
    <mergeCell ref="AT362:AU362"/>
    <mergeCell ref="AV362:AW362"/>
    <mergeCell ref="AX362:AY362"/>
    <mergeCell ref="AZ365:BB365"/>
    <mergeCell ref="BC365:BD365"/>
    <mergeCell ref="BE365:BF365"/>
    <mergeCell ref="BG365:BH365"/>
    <mergeCell ref="BI365:BJ365"/>
    <mergeCell ref="BK365:BL365"/>
    <mergeCell ref="BM365:BO365"/>
    <mergeCell ref="BP365:BQ365"/>
    <mergeCell ref="AK365:AL365"/>
    <mergeCell ref="AM365:AO365"/>
    <mergeCell ref="AP365:AQ365"/>
    <mergeCell ref="AR365:AS365"/>
    <mergeCell ref="AT365:AU365"/>
    <mergeCell ref="AV365:AW365"/>
    <mergeCell ref="AX365:AY365"/>
    <mergeCell ref="AZ364:BB364"/>
    <mergeCell ref="BC364:BD364"/>
    <mergeCell ref="BM359:BO359"/>
    <mergeCell ref="BP359:BQ359"/>
    <mergeCell ref="AR359:AS359"/>
    <mergeCell ref="AT359:AU359"/>
    <mergeCell ref="AV359:AW359"/>
    <mergeCell ref="AX359:AY359"/>
    <mergeCell ref="AZ359:BB359"/>
    <mergeCell ref="BC359:BD359"/>
    <mergeCell ref="BE359:BF359"/>
    <mergeCell ref="Y345:AA345"/>
    <mergeCell ref="AB345:AD345"/>
    <mergeCell ref="AE345:AH345"/>
    <mergeCell ref="AR357:AS357"/>
    <mergeCell ref="AK359:AL359"/>
    <mergeCell ref="AM359:AO359"/>
    <mergeCell ref="AP359:AQ359"/>
    <mergeCell ref="AZ360:BB360"/>
    <mergeCell ref="BC360:BD360"/>
    <mergeCell ref="BE360:BF360"/>
    <mergeCell ref="BG360:BH360"/>
    <mergeCell ref="BI360:BJ360"/>
    <mergeCell ref="BK360:BL360"/>
    <mergeCell ref="BM360:BO360"/>
    <mergeCell ref="BP360:BQ360"/>
    <mergeCell ref="AK360:AL360"/>
    <mergeCell ref="AM360:AO360"/>
    <mergeCell ref="AP360:AQ360"/>
    <mergeCell ref="AR360:AS360"/>
    <mergeCell ref="AT360:AU360"/>
    <mergeCell ref="AV360:AW360"/>
    <mergeCell ref="AX360:AY360"/>
    <mergeCell ref="B346:E346"/>
    <mergeCell ref="F346:G346"/>
    <mergeCell ref="H346:J346"/>
    <mergeCell ref="K346:N346"/>
    <mergeCell ref="O346:Q346"/>
    <mergeCell ref="R346:T346"/>
    <mergeCell ref="U346:X346"/>
    <mergeCell ref="B345:E345"/>
    <mergeCell ref="F345:G345"/>
    <mergeCell ref="H345:J345"/>
    <mergeCell ref="K345:N345"/>
    <mergeCell ref="O345:Q345"/>
    <mergeCell ref="R345:T345"/>
    <mergeCell ref="U345:X345"/>
    <mergeCell ref="BG359:BH359"/>
    <mergeCell ref="BI359:BJ359"/>
    <mergeCell ref="BK359:BL359"/>
    <mergeCell ref="B347:E347"/>
    <mergeCell ref="B348:E348"/>
    <mergeCell ref="F348:G348"/>
    <mergeCell ref="H348:J348"/>
    <mergeCell ref="K348:N348"/>
    <mergeCell ref="O348:Q348"/>
    <mergeCell ref="Y340:AA340"/>
    <mergeCell ref="AB340:AD340"/>
    <mergeCell ref="AE340:AH340"/>
    <mergeCell ref="B340:E340"/>
    <mergeCell ref="F340:G340"/>
    <mergeCell ref="H340:J340"/>
    <mergeCell ref="K340:N340"/>
    <mergeCell ref="O340:Q340"/>
    <mergeCell ref="R340:T340"/>
    <mergeCell ref="U340:X340"/>
    <mergeCell ref="Y343:AA343"/>
    <mergeCell ref="AB343:AD343"/>
    <mergeCell ref="AE343:AH343"/>
    <mergeCell ref="B343:E343"/>
    <mergeCell ref="F343:G343"/>
    <mergeCell ref="H343:J343"/>
    <mergeCell ref="K343:N343"/>
    <mergeCell ref="O343:Q343"/>
    <mergeCell ref="R343:T343"/>
    <mergeCell ref="U343:X343"/>
    <mergeCell ref="Y344:AA344"/>
    <mergeCell ref="AB344:AD344"/>
    <mergeCell ref="AE344:AH344"/>
    <mergeCell ref="B344:E344"/>
    <mergeCell ref="F344:G344"/>
    <mergeCell ref="H344:J344"/>
    <mergeCell ref="F347:G347"/>
    <mergeCell ref="H347:J347"/>
    <mergeCell ref="K347:N347"/>
    <mergeCell ref="O347:Q347"/>
    <mergeCell ref="AE347:AH347"/>
    <mergeCell ref="AE348:AH348"/>
    <mergeCell ref="AU339:BB339"/>
    <mergeCell ref="BC339:BJ339"/>
    <mergeCell ref="BK339:BR339"/>
    <mergeCell ref="AU340:BB340"/>
    <mergeCell ref="BC340:BJ340"/>
    <mergeCell ref="BK340:BR340"/>
    <mergeCell ref="AU341:BB341"/>
    <mergeCell ref="BC341:BJ341"/>
    <mergeCell ref="BK341:BR341"/>
    <mergeCell ref="AK342:AT344"/>
    <mergeCell ref="AU342:BB344"/>
    <mergeCell ref="BC342:BJ344"/>
    <mergeCell ref="BK342:BR344"/>
    <mergeCell ref="AK345:AT348"/>
    <mergeCell ref="BK345:BR348"/>
    <mergeCell ref="R347:T347"/>
    <mergeCell ref="U347:X347"/>
    <mergeCell ref="Y347:AA347"/>
    <mergeCell ref="AB347:AD347"/>
    <mergeCell ref="K344:N344"/>
    <mergeCell ref="O344:Q344"/>
    <mergeCell ref="R344:T344"/>
    <mergeCell ref="U344:X344"/>
    <mergeCell ref="Y346:AA346"/>
    <mergeCell ref="AB346:AD346"/>
    <mergeCell ref="AE346:AH346"/>
    <mergeCell ref="AU334:BB334"/>
    <mergeCell ref="BC334:BJ334"/>
    <mergeCell ref="BK334:BR334"/>
    <mergeCell ref="AB337:AD337"/>
    <mergeCell ref="AE337:AH337"/>
    <mergeCell ref="AB338:AD338"/>
    <mergeCell ref="AE338:AH338"/>
    <mergeCell ref="AU335:BB335"/>
    <mergeCell ref="BC335:BJ335"/>
    <mergeCell ref="BK335:BR335"/>
    <mergeCell ref="AK336:AT338"/>
    <mergeCell ref="AU336:BB338"/>
    <mergeCell ref="BC336:BJ338"/>
    <mergeCell ref="BK336:BR338"/>
    <mergeCell ref="R348:T348"/>
    <mergeCell ref="U348:X348"/>
    <mergeCell ref="Y348:AA348"/>
    <mergeCell ref="AB348:AD348"/>
    <mergeCell ref="AU345:BB348"/>
    <mergeCell ref="BC345:BJ348"/>
    <mergeCell ref="AU327:BB327"/>
    <mergeCell ref="BC327:BJ327"/>
    <mergeCell ref="BK327:BR327"/>
    <mergeCell ref="AU328:BB328"/>
    <mergeCell ref="BC328:BJ328"/>
    <mergeCell ref="BK328:BR328"/>
    <mergeCell ref="AU329:BB329"/>
    <mergeCell ref="BC329:BJ329"/>
    <mergeCell ref="BK329:BR329"/>
    <mergeCell ref="AK330:AT332"/>
    <mergeCell ref="BC330:BJ332"/>
    <mergeCell ref="BK330:BR332"/>
    <mergeCell ref="AB332:AD332"/>
    <mergeCell ref="AE332:AH332"/>
    <mergeCell ref="AU330:BB332"/>
    <mergeCell ref="AU333:BB333"/>
    <mergeCell ref="BC333:BJ333"/>
    <mergeCell ref="BK333:BR333"/>
    <mergeCell ref="B326:E326"/>
    <mergeCell ref="F326:G326"/>
    <mergeCell ref="H326:J326"/>
    <mergeCell ref="K326:N326"/>
    <mergeCell ref="O326:Q326"/>
    <mergeCell ref="R326:T326"/>
    <mergeCell ref="U326:X326"/>
    <mergeCell ref="Y324:AA324"/>
    <mergeCell ref="Y326:AA326"/>
    <mergeCell ref="AB326:AD326"/>
    <mergeCell ref="AE326:AH326"/>
    <mergeCell ref="AB324:AD324"/>
    <mergeCell ref="AE324:AH324"/>
    <mergeCell ref="AK324:AT326"/>
    <mergeCell ref="AU324:BB326"/>
    <mergeCell ref="BC324:BJ326"/>
    <mergeCell ref="BK324:BR326"/>
    <mergeCell ref="AE325:AH325"/>
    <mergeCell ref="AK315:AT320"/>
    <mergeCell ref="AU315:BR317"/>
    <mergeCell ref="R318:AA318"/>
    <mergeCell ref="BC318:BJ320"/>
    <mergeCell ref="BK318:BR320"/>
    <mergeCell ref="BC322:BJ322"/>
    <mergeCell ref="BK322:BR322"/>
    <mergeCell ref="AU318:BB320"/>
    <mergeCell ref="AU321:BB321"/>
    <mergeCell ref="BC321:BJ321"/>
    <mergeCell ref="BK321:BR321"/>
    <mergeCell ref="B322:C322"/>
    <mergeCell ref="Y322:AA322"/>
    <mergeCell ref="AU322:BB322"/>
    <mergeCell ref="Y323:AA323"/>
    <mergeCell ref="AB323:AD323"/>
    <mergeCell ref="AE323:AH323"/>
    <mergeCell ref="AU323:BB323"/>
    <mergeCell ref="BC323:BJ323"/>
    <mergeCell ref="BK323:BR323"/>
    <mergeCell ref="B323:E323"/>
    <mergeCell ref="F323:G323"/>
    <mergeCell ref="H323:J323"/>
    <mergeCell ref="K323:N323"/>
    <mergeCell ref="O323:Q323"/>
    <mergeCell ref="R323:T323"/>
    <mergeCell ref="U323:X323"/>
    <mergeCell ref="B324:E324"/>
    <mergeCell ref="F324:G324"/>
    <mergeCell ref="H324:J324"/>
    <mergeCell ref="K324:N324"/>
    <mergeCell ref="O324:Q324"/>
    <mergeCell ref="R324:T324"/>
    <mergeCell ref="U324:X324"/>
    <mergeCell ref="Y308:AA308"/>
    <mergeCell ref="AB308:AD308"/>
    <mergeCell ref="AE308:AH308"/>
    <mergeCell ref="BH307:BJ307"/>
    <mergeCell ref="BK307:BM307"/>
    <mergeCell ref="BD308:BG308"/>
    <mergeCell ref="BH308:BJ308"/>
    <mergeCell ref="BK308:BM308"/>
    <mergeCell ref="BN308:BQ308"/>
    <mergeCell ref="AX306:AZ306"/>
    <mergeCell ref="BA306:BC306"/>
    <mergeCell ref="BD306:BG306"/>
    <mergeCell ref="BH306:BJ306"/>
    <mergeCell ref="BK306:BM306"/>
    <mergeCell ref="BN306:BQ306"/>
    <mergeCell ref="BD307:BG307"/>
    <mergeCell ref="BN307:BQ307"/>
    <mergeCell ref="B308:E308"/>
    <mergeCell ref="F308:G308"/>
    <mergeCell ref="H308:J308"/>
    <mergeCell ref="K308:N308"/>
    <mergeCell ref="O308:Q308"/>
    <mergeCell ref="R308:T308"/>
    <mergeCell ref="U308:X308"/>
    <mergeCell ref="AK308:AN308"/>
    <mergeCell ref="AO308:AP308"/>
    <mergeCell ref="AQ308:AS308"/>
    <mergeCell ref="AT308:AW308"/>
    <mergeCell ref="AX308:AZ308"/>
    <mergeCell ref="BA308:BC308"/>
    <mergeCell ref="AX305:AZ305"/>
    <mergeCell ref="BA305:BC305"/>
    <mergeCell ref="BD305:BG305"/>
    <mergeCell ref="BH305:BJ305"/>
    <mergeCell ref="BK305:BM305"/>
    <mergeCell ref="BN305:BQ305"/>
    <mergeCell ref="Y305:AA305"/>
    <mergeCell ref="AB305:AD305"/>
    <mergeCell ref="AE305:AH305"/>
    <mergeCell ref="AK305:AN305"/>
    <mergeCell ref="AO305:AP305"/>
    <mergeCell ref="AQ305:AS305"/>
    <mergeCell ref="AT305:AW305"/>
    <mergeCell ref="B305:E305"/>
    <mergeCell ref="F305:G305"/>
    <mergeCell ref="H305:J305"/>
    <mergeCell ref="K305:N305"/>
    <mergeCell ref="O305:Q305"/>
    <mergeCell ref="R305:T305"/>
    <mergeCell ref="U305:X305"/>
    <mergeCell ref="B309:E309"/>
    <mergeCell ref="F309:G309"/>
    <mergeCell ref="H309:J309"/>
    <mergeCell ref="K309:N309"/>
    <mergeCell ref="O309:Q309"/>
    <mergeCell ref="R309:T309"/>
    <mergeCell ref="U309:X309"/>
    <mergeCell ref="AX309:AZ309"/>
    <mergeCell ref="BA309:BC309"/>
    <mergeCell ref="BD309:BG309"/>
    <mergeCell ref="BH309:BJ309"/>
    <mergeCell ref="BK309:BM309"/>
    <mergeCell ref="BN309:BQ309"/>
    <mergeCell ref="Y309:AA309"/>
    <mergeCell ref="AB309:AD309"/>
    <mergeCell ref="AE309:AH309"/>
    <mergeCell ref="AK309:AN309"/>
    <mergeCell ref="AO309:AP309"/>
    <mergeCell ref="AQ309:AS309"/>
    <mergeCell ref="AT309:AW309"/>
    <mergeCell ref="AX307:AZ307"/>
    <mergeCell ref="BA307:BC307"/>
    <mergeCell ref="Y307:AA307"/>
    <mergeCell ref="AB307:AD307"/>
    <mergeCell ref="AE307:AH307"/>
    <mergeCell ref="AK307:AN307"/>
    <mergeCell ref="AO307:AP307"/>
    <mergeCell ref="AQ307:AS307"/>
    <mergeCell ref="AT307:AW307"/>
    <mergeCell ref="B306:E306"/>
    <mergeCell ref="F306:G306"/>
    <mergeCell ref="H306:J306"/>
    <mergeCell ref="K306:N306"/>
    <mergeCell ref="O306:Q306"/>
    <mergeCell ref="R306:T306"/>
    <mergeCell ref="U306:X306"/>
    <mergeCell ref="B307:E307"/>
    <mergeCell ref="F307:G307"/>
    <mergeCell ref="H307:J307"/>
    <mergeCell ref="K307:N307"/>
    <mergeCell ref="O307:Q307"/>
    <mergeCell ref="R307:T307"/>
    <mergeCell ref="U307:X307"/>
    <mergeCell ref="Y306:AA306"/>
    <mergeCell ref="AB306:AD306"/>
    <mergeCell ref="AE306:AH306"/>
    <mergeCell ref="AK306:AN306"/>
    <mergeCell ref="AO306:AP306"/>
    <mergeCell ref="AQ306:AS306"/>
    <mergeCell ref="AT306:AW306"/>
    <mergeCell ref="U332:X332"/>
    <mergeCell ref="Y332:AA332"/>
    <mergeCell ref="U337:X337"/>
    <mergeCell ref="Y337:AA337"/>
    <mergeCell ref="B332:E332"/>
    <mergeCell ref="B337:E337"/>
    <mergeCell ref="F337:G337"/>
    <mergeCell ref="H337:J337"/>
    <mergeCell ref="K337:N337"/>
    <mergeCell ref="O337:Q337"/>
    <mergeCell ref="R337:T337"/>
    <mergeCell ref="U339:X339"/>
    <mergeCell ref="Y339:AA339"/>
    <mergeCell ref="AB339:AD339"/>
    <mergeCell ref="AE339:AH339"/>
    <mergeCell ref="Y342:AA342"/>
    <mergeCell ref="AB342:AD342"/>
    <mergeCell ref="AE342:AH342"/>
    <mergeCell ref="B342:E342"/>
    <mergeCell ref="F342:G342"/>
    <mergeCell ref="H342:J342"/>
    <mergeCell ref="K342:N342"/>
    <mergeCell ref="O342:Q342"/>
    <mergeCell ref="R342:T342"/>
    <mergeCell ref="U342:X342"/>
    <mergeCell ref="F338:G338"/>
    <mergeCell ref="H338:J338"/>
    <mergeCell ref="K338:N338"/>
    <mergeCell ref="O338:Q338"/>
    <mergeCell ref="R338:T338"/>
    <mergeCell ref="U338:X338"/>
    <mergeCell ref="Y338:AA338"/>
    <mergeCell ref="B338:E338"/>
    <mergeCell ref="B339:E339"/>
    <mergeCell ref="F339:G339"/>
    <mergeCell ref="H339:J339"/>
    <mergeCell ref="K339:N339"/>
    <mergeCell ref="O339:Q339"/>
    <mergeCell ref="R339:T339"/>
    <mergeCell ref="Y341:AA341"/>
    <mergeCell ref="AB341:AD341"/>
    <mergeCell ref="AE341:AH341"/>
    <mergeCell ref="B341:E341"/>
    <mergeCell ref="F341:G341"/>
    <mergeCell ref="H341:J341"/>
    <mergeCell ref="K341:N341"/>
    <mergeCell ref="O341:Q341"/>
    <mergeCell ref="R341:T341"/>
    <mergeCell ref="U341:X341"/>
    <mergeCell ref="B328:E328"/>
    <mergeCell ref="F328:G328"/>
    <mergeCell ref="H328:J328"/>
    <mergeCell ref="K328:N328"/>
    <mergeCell ref="O328:Q328"/>
    <mergeCell ref="R328:T328"/>
    <mergeCell ref="U328:X328"/>
    <mergeCell ref="Y336:AA336"/>
    <mergeCell ref="AB336:AD336"/>
    <mergeCell ref="AE336:AH336"/>
    <mergeCell ref="B336:E336"/>
    <mergeCell ref="F336:G336"/>
    <mergeCell ref="H336:J336"/>
    <mergeCell ref="K336:N336"/>
    <mergeCell ref="O336:Q336"/>
    <mergeCell ref="R336:T336"/>
    <mergeCell ref="U336:X336"/>
    <mergeCell ref="Y329:AA329"/>
    <mergeCell ref="AB329:AD329"/>
    <mergeCell ref="AE329:AH329"/>
    <mergeCell ref="B329:E329"/>
    <mergeCell ref="F329:G329"/>
    <mergeCell ref="H329:J329"/>
    <mergeCell ref="K329:N329"/>
    <mergeCell ref="O329:Q329"/>
    <mergeCell ref="R329:T329"/>
    <mergeCell ref="U329:X329"/>
    <mergeCell ref="F332:G332"/>
    <mergeCell ref="H332:J332"/>
    <mergeCell ref="K332:N332"/>
    <mergeCell ref="O332:Q332"/>
    <mergeCell ref="R332:T332"/>
    <mergeCell ref="Y335:AA335"/>
    <mergeCell ref="AB335:AD335"/>
    <mergeCell ref="AE335:AH335"/>
    <mergeCell ref="B335:E335"/>
    <mergeCell ref="F335:G335"/>
    <mergeCell ref="H335:J335"/>
    <mergeCell ref="K335:N335"/>
    <mergeCell ref="O335:Q335"/>
    <mergeCell ref="R335:T335"/>
    <mergeCell ref="U335:X335"/>
    <mergeCell ref="Y325:AA325"/>
    <mergeCell ref="AB325:AD325"/>
    <mergeCell ref="B325:E325"/>
    <mergeCell ref="F325:G325"/>
    <mergeCell ref="H325:J325"/>
    <mergeCell ref="K325:N325"/>
    <mergeCell ref="O325:Q325"/>
    <mergeCell ref="R325:T325"/>
    <mergeCell ref="U325:X325"/>
    <mergeCell ref="Y327:AA327"/>
    <mergeCell ref="AB327:AD327"/>
    <mergeCell ref="AE327:AH327"/>
    <mergeCell ref="B327:E327"/>
    <mergeCell ref="F327:G327"/>
    <mergeCell ref="H327:J327"/>
    <mergeCell ref="K327:N327"/>
    <mergeCell ref="O327:Q327"/>
    <mergeCell ref="R327:T327"/>
    <mergeCell ref="U327:X327"/>
    <mergeCell ref="Y328:AA328"/>
    <mergeCell ref="AB328:AD328"/>
    <mergeCell ref="AE328:AH328"/>
    <mergeCell ref="Y333:AA333"/>
    <mergeCell ref="AB333:AD333"/>
    <mergeCell ref="AE333:AH333"/>
    <mergeCell ref="B333:E333"/>
    <mergeCell ref="F333:G333"/>
    <mergeCell ref="H333:J333"/>
    <mergeCell ref="K333:N333"/>
    <mergeCell ref="O333:Q333"/>
    <mergeCell ref="R333:T333"/>
    <mergeCell ref="U333:X333"/>
    <mergeCell ref="Y334:AA334"/>
    <mergeCell ref="AB334:AD334"/>
    <mergeCell ref="AE334:AH334"/>
    <mergeCell ref="B334:E334"/>
    <mergeCell ref="F334:G334"/>
    <mergeCell ref="H334:J334"/>
    <mergeCell ref="K334:N334"/>
    <mergeCell ref="O334:Q334"/>
    <mergeCell ref="R334:T334"/>
    <mergeCell ref="U334:X334"/>
    <mergeCell ref="Y330:AA330"/>
    <mergeCell ref="AB330:AD330"/>
    <mergeCell ref="AE330:AH330"/>
    <mergeCell ref="B330:E330"/>
    <mergeCell ref="F330:G330"/>
    <mergeCell ref="H330:J330"/>
    <mergeCell ref="K330:N330"/>
    <mergeCell ref="O330:Q330"/>
    <mergeCell ref="R330:T330"/>
    <mergeCell ref="U330:X330"/>
    <mergeCell ref="Y331:AA331"/>
    <mergeCell ref="AB331:AD331"/>
    <mergeCell ref="AE331:AH331"/>
    <mergeCell ref="B331:E331"/>
    <mergeCell ref="F331:G331"/>
    <mergeCell ref="H331:J331"/>
    <mergeCell ref="K331:N331"/>
    <mergeCell ref="O331:Q331"/>
    <mergeCell ref="R331:T331"/>
    <mergeCell ref="U331:X331"/>
    <mergeCell ref="AX304:AZ304"/>
    <mergeCell ref="BA304:BC304"/>
    <mergeCell ref="BD304:BG304"/>
    <mergeCell ref="BH304:BJ304"/>
    <mergeCell ref="BK304:BM304"/>
    <mergeCell ref="BN304:BQ304"/>
    <mergeCell ref="Y304:AA304"/>
    <mergeCell ref="AB304:AD304"/>
    <mergeCell ref="AE304:AH304"/>
    <mergeCell ref="AK304:AN304"/>
    <mergeCell ref="AO304:AP304"/>
    <mergeCell ref="AQ304:AS304"/>
    <mergeCell ref="AT304:AW304"/>
    <mergeCell ref="B304:E304"/>
    <mergeCell ref="F304:G304"/>
    <mergeCell ref="H304:J304"/>
    <mergeCell ref="K304:N304"/>
    <mergeCell ref="O304:Q304"/>
    <mergeCell ref="R304:T304"/>
    <mergeCell ref="U304:X304"/>
    <mergeCell ref="AX303:AZ303"/>
    <mergeCell ref="BA303:BC303"/>
    <mergeCell ref="BD303:BG303"/>
    <mergeCell ref="BH303:BJ303"/>
    <mergeCell ref="BK303:BM303"/>
    <mergeCell ref="BN303:BQ303"/>
    <mergeCell ref="Y303:AA303"/>
    <mergeCell ref="AB303:AD303"/>
    <mergeCell ref="AE303:AH303"/>
    <mergeCell ref="AK303:AN303"/>
    <mergeCell ref="AO303:AP303"/>
    <mergeCell ref="AQ303:AS303"/>
    <mergeCell ref="AT303:AW303"/>
    <mergeCell ref="B303:E303"/>
    <mergeCell ref="F303:G303"/>
    <mergeCell ref="H303:J303"/>
    <mergeCell ref="K303:N303"/>
    <mergeCell ref="O303:Q303"/>
    <mergeCell ref="R303:T303"/>
    <mergeCell ref="U303:X303"/>
    <mergeCell ref="BH302:BJ302"/>
    <mergeCell ref="BK302:BM302"/>
    <mergeCell ref="AX301:AZ301"/>
    <mergeCell ref="BA301:BC301"/>
    <mergeCell ref="BD301:BG301"/>
    <mergeCell ref="BH301:BJ301"/>
    <mergeCell ref="BK301:BM301"/>
    <mergeCell ref="BN301:BQ301"/>
    <mergeCell ref="BD302:BG302"/>
    <mergeCell ref="BN302:BQ302"/>
    <mergeCell ref="B302:E302"/>
    <mergeCell ref="F302:G302"/>
    <mergeCell ref="H302:J302"/>
    <mergeCell ref="K302:N302"/>
    <mergeCell ref="O302:Q302"/>
    <mergeCell ref="R302:T302"/>
    <mergeCell ref="U302:X302"/>
    <mergeCell ref="BD300:BG300"/>
    <mergeCell ref="BH300:BJ300"/>
    <mergeCell ref="BK300:BM300"/>
    <mergeCell ref="BN300:BQ300"/>
    <mergeCell ref="Y300:AA300"/>
    <mergeCell ref="AB300:AD300"/>
    <mergeCell ref="AE300:AH300"/>
    <mergeCell ref="AK300:AN300"/>
    <mergeCell ref="AO300:AP300"/>
    <mergeCell ref="AQ300:AS300"/>
    <mergeCell ref="AT300:AW300"/>
    <mergeCell ref="B300:E300"/>
    <mergeCell ref="F300:G300"/>
    <mergeCell ref="H300:J300"/>
    <mergeCell ref="K300:N300"/>
    <mergeCell ref="O300:Q300"/>
    <mergeCell ref="R300:T300"/>
    <mergeCell ref="U300:X300"/>
    <mergeCell ref="AX302:AZ302"/>
    <mergeCell ref="BA302:BC302"/>
    <mergeCell ref="Y302:AA302"/>
    <mergeCell ref="AB302:AD302"/>
    <mergeCell ref="AE302:AH302"/>
    <mergeCell ref="AK302:AN302"/>
    <mergeCell ref="AO302:AP302"/>
    <mergeCell ref="AQ302:AS302"/>
    <mergeCell ref="AT302:AW302"/>
    <mergeCell ref="B297:E297"/>
    <mergeCell ref="F297:G297"/>
    <mergeCell ref="H297:J297"/>
    <mergeCell ref="K297:N297"/>
    <mergeCell ref="O297:Q297"/>
    <mergeCell ref="R297:T297"/>
    <mergeCell ref="U297:X297"/>
    <mergeCell ref="B298:E298"/>
    <mergeCell ref="F298:G298"/>
    <mergeCell ref="H298:J298"/>
    <mergeCell ref="K298:N298"/>
    <mergeCell ref="O298:Q298"/>
    <mergeCell ref="R298:T298"/>
    <mergeCell ref="U298:X298"/>
    <mergeCell ref="AX300:AZ300"/>
    <mergeCell ref="BA300:BC300"/>
    <mergeCell ref="B299:E299"/>
    <mergeCell ref="F299:G299"/>
    <mergeCell ref="H299:J299"/>
    <mergeCell ref="K299:N299"/>
    <mergeCell ref="O299:Q299"/>
    <mergeCell ref="R299:T299"/>
    <mergeCell ref="U299:X299"/>
    <mergeCell ref="Y301:AA301"/>
    <mergeCell ref="AB301:AD301"/>
    <mergeCell ref="AE301:AH301"/>
    <mergeCell ref="AK301:AN301"/>
    <mergeCell ref="AO301:AP301"/>
    <mergeCell ref="AQ301:AS301"/>
    <mergeCell ref="AT301:AW301"/>
    <mergeCell ref="B301:E301"/>
    <mergeCell ref="F301:G301"/>
    <mergeCell ref="H301:J301"/>
    <mergeCell ref="K301:N301"/>
    <mergeCell ref="O301:Q301"/>
    <mergeCell ref="R301:T301"/>
    <mergeCell ref="U301:X301"/>
    <mergeCell ref="Y297:AA297"/>
    <mergeCell ref="AB297:AD297"/>
    <mergeCell ref="AE297:AH297"/>
    <mergeCell ref="AK297:AN297"/>
    <mergeCell ref="AO297:AP297"/>
    <mergeCell ref="AQ297:AS297"/>
    <mergeCell ref="AT297:AW297"/>
    <mergeCell ref="BH298:BJ298"/>
    <mergeCell ref="BK298:BM298"/>
    <mergeCell ref="BD299:BG299"/>
    <mergeCell ref="BH299:BJ299"/>
    <mergeCell ref="BK299:BM299"/>
    <mergeCell ref="BN299:BQ299"/>
    <mergeCell ref="AX297:AZ297"/>
    <mergeCell ref="BA297:BC297"/>
    <mergeCell ref="BD297:BG297"/>
    <mergeCell ref="BH297:BJ297"/>
    <mergeCell ref="BK297:BM297"/>
    <mergeCell ref="BN297:BQ297"/>
    <mergeCell ref="BD298:BG298"/>
    <mergeCell ref="BN298:BQ298"/>
    <mergeCell ref="AX296:AZ296"/>
    <mergeCell ref="BA296:BC296"/>
    <mergeCell ref="BD296:BG296"/>
    <mergeCell ref="BH296:BJ296"/>
    <mergeCell ref="BK296:BM296"/>
    <mergeCell ref="BN296:BQ296"/>
    <mergeCell ref="Y296:AA296"/>
    <mergeCell ref="AB296:AD296"/>
    <mergeCell ref="AE296:AH296"/>
    <mergeCell ref="AK296:AN296"/>
    <mergeCell ref="AO296:AP296"/>
    <mergeCell ref="AQ296:AS296"/>
    <mergeCell ref="AT296:AW296"/>
    <mergeCell ref="B296:E296"/>
    <mergeCell ref="F296:G296"/>
    <mergeCell ref="H296:J296"/>
    <mergeCell ref="K296:N296"/>
    <mergeCell ref="O296:Q296"/>
    <mergeCell ref="R296:T296"/>
    <mergeCell ref="U296:X296"/>
    <mergeCell ref="AX298:AZ298"/>
    <mergeCell ref="BA298:BC298"/>
    <mergeCell ref="Y298:AA298"/>
    <mergeCell ref="AB298:AD298"/>
    <mergeCell ref="AE298:AH298"/>
    <mergeCell ref="AK298:AN298"/>
    <mergeCell ref="AO298:AP298"/>
    <mergeCell ref="AQ298:AS298"/>
    <mergeCell ref="AT298:AW298"/>
    <mergeCell ref="AX299:AZ299"/>
    <mergeCell ref="BA299:BC299"/>
    <mergeCell ref="Y299:AA299"/>
    <mergeCell ref="AB299:AD299"/>
    <mergeCell ref="AE299:AH299"/>
    <mergeCell ref="AK299:AN299"/>
    <mergeCell ref="AO299:AP299"/>
    <mergeCell ref="AQ299:AS299"/>
    <mergeCell ref="AT299:AW299"/>
    <mergeCell ref="AX295:AZ295"/>
    <mergeCell ref="BA295:BC295"/>
    <mergeCell ref="BD295:BG295"/>
    <mergeCell ref="BH295:BJ295"/>
    <mergeCell ref="BK295:BM295"/>
    <mergeCell ref="BN295:BQ295"/>
    <mergeCell ref="Y295:AA295"/>
    <mergeCell ref="AB295:AD295"/>
    <mergeCell ref="AE295:AH295"/>
    <mergeCell ref="AK295:AN295"/>
    <mergeCell ref="AO295:AP295"/>
    <mergeCell ref="AQ295:AS295"/>
    <mergeCell ref="AT295:AW295"/>
    <mergeCell ref="B295:E295"/>
    <mergeCell ref="F295:G295"/>
    <mergeCell ref="H295:J295"/>
    <mergeCell ref="K295:N295"/>
    <mergeCell ref="O295:Q295"/>
    <mergeCell ref="R295:T295"/>
    <mergeCell ref="U295:X295"/>
    <mergeCell ref="AX294:AZ294"/>
    <mergeCell ref="BA294:BC294"/>
    <mergeCell ref="BD294:BG294"/>
    <mergeCell ref="BH294:BJ294"/>
    <mergeCell ref="BK294:BM294"/>
    <mergeCell ref="BN294:BQ294"/>
    <mergeCell ref="Y294:AA294"/>
    <mergeCell ref="AB294:AD294"/>
    <mergeCell ref="AE294:AH294"/>
    <mergeCell ref="AK294:AN294"/>
    <mergeCell ref="AO294:AP294"/>
    <mergeCell ref="AQ294:AS294"/>
    <mergeCell ref="AT294:AW294"/>
    <mergeCell ref="B294:E294"/>
    <mergeCell ref="F294:G294"/>
    <mergeCell ref="H294:J294"/>
    <mergeCell ref="K294:N294"/>
    <mergeCell ref="O294:Q294"/>
    <mergeCell ref="R294:T294"/>
    <mergeCell ref="U294:X294"/>
    <mergeCell ref="BH293:BJ293"/>
    <mergeCell ref="BK293:BM293"/>
    <mergeCell ref="AX292:AZ292"/>
    <mergeCell ref="BA292:BC292"/>
    <mergeCell ref="BD292:BG292"/>
    <mergeCell ref="BH292:BJ292"/>
    <mergeCell ref="BK292:BM292"/>
    <mergeCell ref="BN292:BQ292"/>
    <mergeCell ref="BD293:BG293"/>
    <mergeCell ref="BN293:BQ293"/>
    <mergeCell ref="B293:E293"/>
    <mergeCell ref="F293:G293"/>
    <mergeCell ref="H293:J293"/>
    <mergeCell ref="K293:N293"/>
    <mergeCell ref="O293:Q293"/>
    <mergeCell ref="R293:T293"/>
    <mergeCell ref="U293:X293"/>
    <mergeCell ref="BD291:BG291"/>
    <mergeCell ref="BH291:BJ291"/>
    <mergeCell ref="BK291:BM291"/>
    <mergeCell ref="BN291:BQ291"/>
    <mergeCell ref="Y291:AA291"/>
    <mergeCell ref="AB291:AD291"/>
    <mergeCell ref="AE291:AH291"/>
    <mergeCell ref="AK291:AN291"/>
    <mergeCell ref="AO291:AP291"/>
    <mergeCell ref="AQ291:AS291"/>
    <mergeCell ref="AT291:AW291"/>
    <mergeCell ref="B291:E291"/>
    <mergeCell ref="F291:G291"/>
    <mergeCell ref="H291:J291"/>
    <mergeCell ref="K291:N291"/>
    <mergeCell ref="O291:Q291"/>
    <mergeCell ref="R291:T291"/>
    <mergeCell ref="U291:X291"/>
    <mergeCell ref="AX293:AZ293"/>
    <mergeCell ref="BA293:BC293"/>
    <mergeCell ref="Y293:AA293"/>
    <mergeCell ref="AB293:AD293"/>
    <mergeCell ref="AE293:AH293"/>
    <mergeCell ref="AK293:AN293"/>
    <mergeCell ref="AO293:AP293"/>
    <mergeCell ref="AQ293:AS293"/>
    <mergeCell ref="AT293:AW293"/>
    <mergeCell ref="B288:E288"/>
    <mergeCell ref="F288:G288"/>
    <mergeCell ref="H288:J288"/>
    <mergeCell ref="K288:N288"/>
    <mergeCell ref="O288:Q288"/>
    <mergeCell ref="R288:T288"/>
    <mergeCell ref="U288:X288"/>
    <mergeCell ref="B289:E289"/>
    <mergeCell ref="F289:G289"/>
    <mergeCell ref="H289:J289"/>
    <mergeCell ref="K289:N289"/>
    <mergeCell ref="O289:Q289"/>
    <mergeCell ref="R289:T289"/>
    <mergeCell ref="U289:X289"/>
    <mergeCell ref="AX291:AZ291"/>
    <mergeCell ref="BA291:BC291"/>
    <mergeCell ref="B290:E290"/>
    <mergeCell ref="F290:G290"/>
    <mergeCell ref="H290:J290"/>
    <mergeCell ref="K290:N290"/>
    <mergeCell ref="O290:Q290"/>
    <mergeCell ref="R290:T290"/>
    <mergeCell ref="U290:X290"/>
    <mergeCell ref="Y292:AA292"/>
    <mergeCell ref="AB292:AD292"/>
    <mergeCell ref="AE292:AH292"/>
    <mergeCell ref="AK292:AN292"/>
    <mergeCell ref="AO292:AP292"/>
    <mergeCell ref="AQ292:AS292"/>
    <mergeCell ref="AT292:AW292"/>
    <mergeCell ref="B292:E292"/>
    <mergeCell ref="F292:G292"/>
    <mergeCell ref="H292:J292"/>
    <mergeCell ref="K292:N292"/>
    <mergeCell ref="O292:Q292"/>
    <mergeCell ref="R292:T292"/>
    <mergeCell ref="U292:X292"/>
    <mergeCell ref="Y288:AA288"/>
    <mergeCell ref="AB288:AD288"/>
    <mergeCell ref="AE288:AH288"/>
    <mergeCell ref="AK288:AN288"/>
    <mergeCell ref="AO288:AP288"/>
    <mergeCell ref="AQ288:AS288"/>
    <mergeCell ref="AT288:AW288"/>
    <mergeCell ref="BH289:BJ289"/>
    <mergeCell ref="BK289:BM289"/>
    <mergeCell ref="BD290:BG290"/>
    <mergeCell ref="BH290:BJ290"/>
    <mergeCell ref="BK290:BM290"/>
    <mergeCell ref="BN290:BQ290"/>
    <mergeCell ref="AX288:AZ288"/>
    <mergeCell ref="BA288:BC288"/>
    <mergeCell ref="BD288:BG288"/>
    <mergeCell ref="BH288:BJ288"/>
    <mergeCell ref="BK288:BM288"/>
    <mergeCell ref="BN288:BQ288"/>
    <mergeCell ref="BD289:BG289"/>
    <mergeCell ref="BN289:BQ289"/>
    <mergeCell ref="AX287:AZ287"/>
    <mergeCell ref="BA287:BC287"/>
    <mergeCell ref="BD287:BG287"/>
    <mergeCell ref="BH287:BJ287"/>
    <mergeCell ref="BK287:BM287"/>
    <mergeCell ref="BN287:BQ287"/>
    <mergeCell ref="Y287:AA287"/>
    <mergeCell ref="AB287:AD287"/>
    <mergeCell ref="AE287:AH287"/>
    <mergeCell ref="AK287:AN287"/>
    <mergeCell ref="AO287:AP287"/>
    <mergeCell ref="AQ287:AS287"/>
    <mergeCell ref="AT287:AW287"/>
    <mergeCell ref="B287:E287"/>
    <mergeCell ref="F287:G287"/>
    <mergeCell ref="H287:J287"/>
    <mergeCell ref="K287:N287"/>
    <mergeCell ref="O287:Q287"/>
    <mergeCell ref="R287:T287"/>
    <mergeCell ref="U287:X287"/>
    <mergeCell ref="AX289:AZ289"/>
    <mergeCell ref="BA289:BC289"/>
    <mergeCell ref="Y289:AA289"/>
    <mergeCell ref="AB289:AD289"/>
    <mergeCell ref="AE289:AH289"/>
    <mergeCell ref="AK289:AN289"/>
    <mergeCell ref="AO289:AP289"/>
    <mergeCell ref="AQ289:AS289"/>
    <mergeCell ref="AT289:AW289"/>
    <mergeCell ref="AX290:AZ290"/>
    <mergeCell ref="BA290:BC290"/>
    <mergeCell ref="Y290:AA290"/>
    <mergeCell ref="AB290:AD290"/>
    <mergeCell ref="AE290:AH290"/>
    <mergeCell ref="AK290:AN290"/>
    <mergeCell ref="AO290:AP290"/>
    <mergeCell ref="AQ290:AS290"/>
    <mergeCell ref="AT290:AW290"/>
    <mergeCell ref="AJ189:AK189"/>
    <mergeCell ref="AL189:AM189"/>
    <mergeCell ref="AN189:AP189"/>
    <mergeCell ref="AQ189:AR189"/>
    <mergeCell ref="AS189:AT189"/>
    <mergeCell ref="AU189:AV189"/>
    <mergeCell ref="AW189:AY189"/>
    <mergeCell ref="BH189:BI189"/>
    <mergeCell ref="BH190:BI190"/>
    <mergeCell ref="BJ190:BL190"/>
    <mergeCell ref="BM190:BN190"/>
    <mergeCell ref="BO190:BR190"/>
    <mergeCell ref="AZ189:BA189"/>
    <mergeCell ref="BB189:BC189"/>
    <mergeCell ref="BD189:BE189"/>
    <mergeCell ref="BF189:BG189"/>
    <mergeCell ref="BJ189:BL189"/>
    <mergeCell ref="BM189:BN189"/>
    <mergeCell ref="BO189:BR189"/>
    <mergeCell ref="AJ190:AK190"/>
    <mergeCell ref="AL190:AM190"/>
    <mergeCell ref="R189:S189"/>
    <mergeCell ref="T189:V189"/>
    <mergeCell ref="W189:Y189"/>
    <mergeCell ref="Z189:AA189"/>
    <mergeCell ref="AB189:AD189"/>
    <mergeCell ref="AE189:AG189"/>
    <mergeCell ref="AH189:AI189"/>
    <mergeCell ref="B189:C189"/>
    <mergeCell ref="D189:F189"/>
    <mergeCell ref="G189:H189"/>
    <mergeCell ref="I189:J189"/>
    <mergeCell ref="K189:L189"/>
    <mergeCell ref="M189:N189"/>
    <mergeCell ref="O189:Q189"/>
    <mergeCell ref="B190:C190"/>
    <mergeCell ref="D190:F190"/>
    <mergeCell ref="G190:H190"/>
    <mergeCell ref="I190:J190"/>
    <mergeCell ref="K190:L190"/>
    <mergeCell ref="M190:N190"/>
    <mergeCell ref="O190:Q190"/>
    <mergeCell ref="R190:S190"/>
    <mergeCell ref="T190:V190"/>
    <mergeCell ref="W190:Y190"/>
    <mergeCell ref="Z190:AA190"/>
    <mergeCell ref="AB190:AD190"/>
    <mergeCell ref="AE190:AG190"/>
    <mergeCell ref="AH190:AI190"/>
    <mergeCell ref="BM188:BN188"/>
    <mergeCell ref="BO188:BR188"/>
    <mergeCell ref="AZ187:BA187"/>
    <mergeCell ref="BB187:BC187"/>
    <mergeCell ref="BD187:BE187"/>
    <mergeCell ref="BF187:BG187"/>
    <mergeCell ref="BJ187:BL187"/>
    <mergeCell ref="BM187:BN187"/>
    <mergeCell ref="BO187:BR187"/>
    <mergeCell ref="BD190:BE190"/>
    <mergeCell ref="BF190:BG190"/>
    <mergeCell ref="AN190:AP190"/>
    <mergeCell ref="AQ190:AR190"/>
    <mergeCell ref="AS190:AT190"/>
    <mergeCell ref="AU190:AV190"/>
    <mergeCell ref="AW190:AY190"/>
    <mergeCell ref="AZ190:BA190"/>
    <mergeCell ref="BB190:BC190"/>
    <mergeCell ref="BD188:BE188"/>
    <mergeCell ref="BF188:BG188"/>
    <mergeCell ref="AN188:AP188"/>
    <mergeCell ref="AQ188:AR188"/>
    <mergeCell ref="AS188:AT188"/>
    <mergeCell ref="AU188:AV188"/>
    <mergeCell ref="AW188:AY188"/>
    <mergeCell ref="AZ188:BA188"/>
    <mergeCell ref="BB188:BC188"/>
    <mergeCell ref="B188:C188"/>
    <mergeCell ref="D188:F188"/>
    <mergeCell ref="G188:H188"/>
    <mergeCell ref="I188:J188"/>
    <mergeCell ref="K188:L188"/>
    <mergeCell ref="M188:N188"/>
    <mergeCell ref="O188:Q188"/>
    <mergeCell ref="AJ187:AK187"/>
    <mergeCell ref="AL187:AM187"/>
    <mergeCell ref="AN187:AP187"/>
    <mergeCell ref="AQ187:AR187"/>
    <mergeCell ref="AS187:AT187"/>
    <mergeCell ref="AU187:AV187"/>
    <mergeCell ref="AW187:AY187"/>
    <mergeCell ref="BH187:BI187"/>
    <mergeCell ref="BH188:BI188"/>
    <mergeCell ref="BJ188:BL188"/>
    <mergeCell ref="AJ188:AK188"/>
    <mergeCell ref="AL188:AM188"/>
    <mergeCell ref="R188:S188"/>
    <mergeCell ref="T188:V188"/>
    <mergeCell ref="W188:Y188"/>
    <mergeCell ref="Z188:AA188"/>
    <mergeCell ref="AB188:AD188"/>
    <mergeCell ref="AE188:AG188"/>
    <mergeCell ref="AH188:AI188"/>
    <mergeCell ref="AJ186:AK186"/>
    <mergeCell ref="AL186:AM186"/>
    <mergeCell ref="R186:S186"/>
    <mergeCell ref="T186:V186"/>
    <mergeCell ref="W186:Y186"/>
    <mergeCell ref="Z186:AA186"/>
    <mergeCell ref="AB186:AD186"/>
    <mergeCell ref="AE186:AG186"/>
    <mergeCell ref="AH186:AI186"/>
    <mergeCell ref="R187:S187"/>
    <mergeCell ref="T187:V187"/>
    <mergeCell ref="W187:Y187"/>
    <mergeCell ref="Z187:AA187"/>
    <mergeCell ref="AB187:AD187"/>
    <mergeCell ref="AE187:AG187"/>
    <mergeCell ref="AH187:AI187"/>
    <mergeCell ref="B187:C187"/>
    <mergeCell ref="D187:F187"/>
    <mergeCell ref="G187:H187"/>
    <mergeCell ref="I187:J187"/>
    <mergeCell ref="K187:L187"/>
    <mergeCell ref="M187:N187"/>
    <mergeCell ref="O187:Q187"/>
    <mergeCell ref="BF179:BG179"/>
    <mergeCell ref="BH179:BI179"/>
    <mergeCell ref="BJ179:BL179"/>
    <mergeCell ref="BM179:BN179"/>
    <mergeCell ref="BO179:BR179"/>
    <mergeCell ref="B179:C179"/>
    <mergeCell ref="D179:F179"/>
    <mergeCell ref="G179:H179"/>
    <mergeCell ref="I179:J179"/>
    <mergeCell ref="K179:L179"/>
    <mergeCell ref="M179:N179"/>
    <mergeCell ref="O179:Q179"/>
    <mergeCell ref="B180:C180"/>
    <mergeCell ref="D180:F180"/>
    <mergeCell ref="G180:H180"/>
    <mergeCell ref="I180:J180"/>
    <mergeCell ref="K180:L180"/>
    <mergeCell ref="M180:N180"/>
    <mergeCell ref="O180:Q180"/>
    <mergeCell ref="AJ179:AK179"/>
    <mergeCell ref="AL179:AM179"/>
    <mergeCell ref="AN179:AP179"/>
    <mergeCell ref="AQ179:AR179"/>
    <mergeCell ref="AS179:AT179"/>
    <mergeCell ref="AU179:AV179"/>
    <mergeCell ref="AW179:AY179"/>
    <mergeCell ref="AJ180:AK180"/>
    <mergeCell ref="AL180:AM180"/>
    <mergeCell ref="R180:S180"/>
    <mergeCell ref="T180:V180"/>
    <mergeCell ref="W180:Y180"/>
    <mergeCell ref="Z180:AA180"/>
    <mergeCell ref="AB180:AD180"/>
    <mergeCell ref="AE180:AG180"/>
    <mergeCell ref="AH180:AI180"/>
    <mergeCell ref="BD178:BE178"/>
    <mergeCell ref="BF178:BG178"/>
    <mergeCell ref="BH180:BI180"/>
    <mergeCell ref="BJ180:BL180"/>
    <mergeCell ref="BM180:BN180"/>
    <mergeCell ref="BO180:BR180"/>
    <mergeCell ref="AN178:AP178"/>
    <mergeCell ref="AQ178:AR178"/>
    <mergeCell ref="AS178:AT178"/>
    <mergeCell ref="AU178:AV178"/>
    <mergeCell ref="AW178:AY178"/>
    <mergeCell ref="AZ178:BA178"/>
    <mergeCell ref="BB178:BC178"/>
    <mergeCell ref="R179:S179"/>
    <mergeCell ref="T179:V179"/>
    <mergeCell ref="W179:Y179"/>
    <mergeCell ref="Z179:AA179"/>
    <mergeCell ref="AB179:AD179"/>
    <mergeCell ref="AE179:AG179"/>
    <mergeCell ref="AH179:AI179"/>
    <mergeCell ref="AZ179:BA179"/>
    <mergeCell ref="BB179:BC179"/>
    <mergeCell ref="BD179:BE179"/>
    <mergeCell ref="BF177:BG177"/>
    <mergeCell ref="BH177:BI177"/>
    <mergeCell ref="BJ177:BL177"/>
    <mergeCell ref="BM177:BN177"/>
    <mergeCell ref="BO177:BR177"/>
    <mergeCell ref="B177:C177"/>
    <mergeCell ref="D177:F177"/>
    <mergeCell ref="G177:H177"/>
    <mergeCell ref="I177:J177"/>
    <mergeCell ref="K177:L177"/>
    <mergeCell ref="M177:N177"/>
    <mergeCell ref="O177:Q177"/>
    <mergeCell ref="B178:C178"/>
    <mergeCell ref="D178:F178"/>
    <mergeCell ref="G178:H178"/>
    <mergeCell ref="I178:J178"/>
    <mergeCell ref="K178:L178"/>
    <mergeCell ref="M178:N178"/>
    <mergeCell ref="O178:Q178"/>
    <mergeCell ref="AJ177:AK177"/>
    <mergeCell ref="AL177:AM177"/>
    <mergeCell ref="AN177:AP177"/>
    <mergeCell ref="AQ177:AR177"/>
    <mergeCell ref="AS177:AT177"/>
    <mergeCell ref="AU177:AV177"/>
    <mergeCell ref="AW177:AY177"/>
    <mergeCell ref="AJ178:AK178"/>
    <mergeCell ref="AL178:AM178"/>
    <mergeCell ref="R178:S178"/>
    <mergeCell ref="T178:V178"/>
    <mergeCell ref="W178:Y178"/>
    <mergeCell ref="Z178:AA178"/>
    <mergeCell ref="AB178:AD178"/>
    <mergeCell ref="AE178:AG178"/>
    <mergeCell ref="AH178:AI178"/>
    <mergeCell ref="BD176:BE176"/>
    <mergeCell ref="BF176:BG176"/>
    <mergeCell ref="BH178:BI178"/>
    <mergeCell ref="BJ178:BL178"/>
    <mergeCell ref="BM178:BN178"/>
    <mergeCell ref="BO178:BR178"/>
    <mergeCell ref="AN176:AP176"/>
    <mergeCell ref="AQ176:AR176"/>
    <mergeCell ref="AS176:AT176"/>
    <mergeCell ref="AU176:AV176"/>
    <mergeCell ref="AW176:AY176"/>
    <mergeCell ref="AZ176:BA176"/>
    <mergeCell ref="BB176:BC176"/>
    <mergeCell ref="R177:S177"/>
    <mergeCell ref="T177:V177"/>
    <mergeCell ref="W177:Y177"/>
    <mergeCell ref="Z177:AA177"/>
    <mergeCell ref="AB177:AD177"/>
    <mergeCell ref="AE177:AG177"/>
    <mergeCell ref="AH177:AI177"/>
    <mergeCell ref="AZ177:BA177"/>
    <mergeCell ref="BB177:BC177"/>
    <mergeCell ref="BD177:BE177"/>
    <mergeCell ref="BF175:BG175"/>
    <mergeCell ref="BH175:BI175"/>
    <mergeCell ref="BJ175:BL175"/>
    <mergeCell ref="BM175:BN175"/>
    <mergeCell ref="BO175:BR175"/>
    <mergeCell ref="B175:C175"/>
    <mergeCell ref="D175:F175"/>
    <mergeCell ref="G175:H175"/>
    <mergeCell ref="I175:J175"/>
    <mergeCell ref="K175:L175"/>
    <mergeCell ref="M175:N175"/>
    <mergeCell ref="O175:Q175"/>
    <mergeCell ref="B176:C176"/>
    <mergeCell ref="D176:F176"/>
    <mergeCell ref="G176:H176"/>
    <mergeCell ref="I176:J176"/>
    <mergeCell ref="K176:L176"/>
    <mergeCell ref="M176:N176"/>
    <mergeCell ref="O176:Q176"/>
    <mergeCell ref="AJ175:AK175"/>
    <mergeCell ref="AL175:AM175"/>
    <mergeCell ref="AN175:AP175"/>
    <mergeCell ref="AQ175:AR175"/>
    <mergeCell ref="AS175:AT175"/>
    <mergeCell ref="AU175:AV175"/>
    <mergeCell ref="AW175:AY175"/>
    <mergeCell ref="AJ176:AK176"/>
    <mergeCell ref="AL176:AM176"/>
    <mergeCell ref="R176:S176"/>
    <mergeCell ref="T176:V176"/>
    <mergeCell ref="W176:Y176"/>
    <mergeCell ref="Z176:AA176"/>
    <mergeCell ref="AB176:AD176"/>
    <mergeCell ref="AE176:AG176"/>
    <mergeCell ref="AH176:AI176"/>
    <mergeCell ref="BD174:BE174"/>
    <mergeCell ref="BF174:BG174"/>
    <mergeCell ref="BH176:BI176"/>
    <mergeCell ref="BJ176:BL176"/>
    <mergeCell ref="BM176:BN176"/>
    <mergeCell ref="BO176:BR176"/>
    <mergeCell ref="AN174:AP174"/>
    <mergeCell ref="AQ174:AR174"/>
    <mergeCell ref="AS174:AT174"/>
    <mergeCell ref="AU174:AV174"/>
    <mergeCell ref="AW174:AY174"/>
    <mergeCell ref="AZ174:BA174"/>
    <mergeCell ref="BB174:BC174"/>
    <mergeCell ref="R175:S175"/>
    <mergeCell ref="T175:V175"/>
    <mergeCell ref="W175:Y175"/>
    <mergeCell ref="Z175:AA175"/>
    <mergeCell ref="AB175:AD175"/>
    <mergeCell ref="AE175:AG175"/>
    <mergeCell ref="AH175:AI175"/>
    <mergeCell ref="AZ175:BA175"/>
    <mergeCell ref="BB175:BC175"/>
    <mergeCell ref="BD175:BE175"/>
    <mergeCell ref="BF173:BG173"/>
    <mergeCell ref="BH173:BI173"/>
    <mergeCell ref="BJ173:BL173"/>
    <mergeCell ref="BM173:BN173"/>
    <mergeCell ref="BO173:BR173"/>
    <mergeCell ref="B173:C173"/>
    <mergeCell ref="D173:F173"/>
    <mergeCell ref="G173:H173"/>
    <mergeCell ref="I173:J173"/>
    <mergeCell ref="K173:L173"/>
    <mergeCell ref="M173:N173"/>
    <mergeCell ref="O173:Q173"/>
    <mergeCell ref="B174:C174"/>
    <mergeCell ref="D174:F174"/>
    <mergeCell ref="G174:H174"/>
    <mergeCell ref="I174:J174"/>
    <mergeCell ref="K174:L174"/>
    <mergeCell ref="M174:N174"/>
    <mergeCell ref="O174:Q174"/>
    <mergeCell ref="AJ173:AK173"/>
    <mergeCell ref="AL173:AM173"/>
    <mergeCell ref="AN173:AP173"/>
    <mergeCell ref="AQ173:AR173"/>
    <mergeCell ref="AS173:AT173"/>
    <mergeCell ref="AU173:AV173"/>
    <mergeCell ref="AW173:AY173"/>
    <mergeCell ref="AJ174:AK174"/>
    <mergeCell ref="AL174:AM174"/>
    <mergeCell ref="R174:S174"/>
    <mergeCell ref="T174:V174"/>
    <mergeCell ref="W174:Y174"/>
    <mergeCell ref="Z174:AA174"/>
    <mergeCell ref="AB174:AD174"/>
    <mergeCell ref="AE174:AG174"/>
    <mergeCell ref="AH174:AI174"/>
    <mergeCell ref="BD172:BE172"/>
    <mergeCell ref="BF172:BG172"/>
    <mergeCell ref="BH174:BI174"/>
    <mergeCell ref="BJ174:BL174"/>
    <mergeCell ref="BM174:BN174"/>
    <mergeCell ref="BO174:BR174"/>
    <mergeCell ref="AN172:AP172"/>
    <mergeCell ref="AQ172:AR172"/>
    <mergeCell ref="AS172:AT172"/>
    <mergeCell ref="AU172:AV172"/>
    <mergeCell ref="AW172:AY172"/>
    <mergeCell ref="AZ172:BA172"/>
    <mergeCell ref="BB172:BC172"/>
    <mergeCell ref="R173:S173"/>
    <mergeCell ref="T173:V173"/>
    <mergeCell ref="W173:Y173"/>
    <mergeCell ref="Z173:AA173"/>
    <mergeCell ref="AB173:AD173"/>
    <mergeCell ref="AE173:AG173"/>
    <mergeCell ref="AH173:AI173"/>
    <mergeCell ref="AZ173:BA173"/>
    <mergeCell ref="BB173:BC173"/>
    <mergeCell ref="BD173:BE173"/>
    <mergeCell ref="B171:C171"/>
    <mergeCell ref="D171:F171"/>
    <mergeCell ref="G171:H171"/>
    <mergeCell ref="I171:J171"/>
    <mergeCell ref="K171:L171"/>
    <mergeCell ref="M171:N171"/>
    <mergeCell ref="O171:Q171"/>
    <mergeCell ref="B172:C172"/>
    <mergeCell ref="D172:F172"/>
    <mergeCell ref="G172:H172"/>
    <mergeCell ref="I172:J172"/>
    <mergeCell ref="K172:L172"/>
    <mergeCell ref="M172:N172"/>
    <mergeCell ref="O172:Q172"/>
    <mergeCell ref="AJ171:AK171"/>
    <mergeCell ref="AL171:AM171"/>
    <mergeCell ref="AN171:AP171"/>
    <mergeCell ref="BJ172:BL172"/>
    <mergeCell ref="BM172:BN172"/>
    <mergeCell ref="BO172:BR172"/>
    <mergeCell ref="AN170:AP170"/>
    <mergeCell ref="AQ170:AR170"/>
    <mergeCell ref="AS170:AT170"/>
    <mergeCell ref="AU170:AV170"/>
    <mergeCell ref="AW170:AY170"/>
    <mergeCell ref="AZ170:BA170"/>
    <mergeCell ref="BB170:BC170"/>
    <mergeCell ref="R171:S171"/>
    <mergeCell ref="T171:V171"/>
    <mergeCell ref="W171:Y171"/>
    <mergeCell ref="Z171:AA171"/>
    <mergeCell ref="AB171:AD171"/>
    <mergeCell ref="AE171:AG171"/>
    <mergeCell ref="AH171:AI171"/>
    <mergeCell ref="AZ171:BA171"/>
    <mergeCell ref="BB171:BC171"/>
    <mergeCell ref="BD171:BE171"/>
    <mergeCell ref="BF171:BG171"/>
    <mergeCell ref="BH171:BI171"/>
    <mergeCell ref="BJ171:BL171"/>
    <mergeCell ref="BM171:BN171"/>
    <mergeCell ref="BO171:BR171"/>
    <mergeCell ref="AQ171:AR171"/>
    <mergeCell ref="AS171:AT171"/>
    <mergeCell ref="AU171:AV171"/>
    <mergeCell ref="AW171:AY171"/>
    <mergeCell ref="AJ169:AK169"/>
    <mergeCell ref="AL169:AM169"/>
    <mergeCell ref="AN169:AP169"/>
    <mergeCell ref="AQ169:AR169"/>
    <mergeCell ref="AS169:AT169"/>
    <mergeCell ref="AU169:AV169"/>
    <mergeCell ref="AW169:AY169"/>
    <mergeCell ref="BH169:BI169"/>
    <mergeCell ref="BH170:BI170"/>
    <mergeCell ref="BJ170:BL170"/>
    <mergeCell ref="BM170:BN170"/>
    <mergeCell ref="BO170:BR170"/>
    <mergeCell ref="AZ169:BA169"/>
    <mergeCell ref="BB169:BC169"/>
    <mergeCell ref="BD169:BE169"/>
    <mergeCell ref="BF169:BG169"/>
    <mergeCell ref="BJ169:BL169"/>
    <mergeCell ref="BM169:BN169"/>
    <mergeCell ref="BO169:BR169"/>
    <mergeCell ref="BD170:BE170"/>
    <mergeCell ref="BF170:BG170"/>
    <mergeCell ref="K167:L167"/>
    <mergeCell ref="M167:N167"/>
    <mergeCell ref="R169:S169"/>
    <mergeCell ref="T169:V169"/>
    <mergeCell ref="W169:Y169"/>
    <mergeCell ref="Z169:AA169"/>
    <mergeCell ref="AB169:AD169"/>
    <mergeCell ref="AE169:AG169"/>
    <mergeCell ref="AH169:AI169"/>
    <mergeCell ref="B169:C169"/>
    <mergeCell ref="D169:F169"/>
    <mergeCell ref="G169:H169"/>
    <mergeCell ref="I169:J169"/>
    <mergeCell ref="K169:L169"/>
    <mergeCell ref="M169:N169"/>
    <mergeCell ref="O169:Q169"/>
    <mergeCell ref="B170:C170"/>
    <mergeCell ref="D170:F170"/>
    <mergeCell ref="G170:H170"/>
    <mergeCell ref="I170:J170"/>
    <mergeCell ref="K170:L170"/>
    <mergeCell ref="M170:N170"/>
    <mergeCell ref="O170:Q170"/>
    <mergeCell ref="BD182:BE182"/>
    <mergeCell ref="BF182:BG182"/>
    <mergeCell ref="BH182:BI182"/>
    <mergeCell ref="BJ182:BL182"/>
    <mergeCell ref="BM182:BN182"/>
    <mergeCell ref="BO182:BR182"/>
    <mergeCell ref="AN182:AP182"/>
    <mergeCell ref="AQ182:AR182"/>
    <mergeCell ref="AS182:AT182"/>
    <mergeCell ref="AU182:AV182"/>
    <mergeCell ref="AW182:AY182"/>
    <mergeCell ref="AZ182:BA182"/>
    <mergeCell ref="BB182:BC182"/>
    <mergeCell ref="AJ170:AK170"/>
    <mergeCell ref="AL170:AM170"/>
    <mergeCell ref="R170:S170"/>
    <mergeCell ref="T170:V170"/>
    <mergeCell ref="W170:Y170"/>
    <mergeCell ref="Z170:AA170"/>
    <mergeCell ref="AB170:AD170"/>
    <mergeCell ref="AE170:AG170"/>
    <mergeCell ref="AH170:AI170"/>
    <mergeCell ref="AJ172:AK172"/>
    <mergeCell ref="AL172:AM172"/>
    <mergeCell ref="R172:S172"/>
    <mergeCell ref="T172:V172"/>
    <mergeCell ref="W172:Y172"/>
    <mergeCell ref="Z172:AA172"/>
    <mergeCell ref="AB172:AD172"/>
    <mergeCell ref="AE172:AG172"/>
    <mergeCell ref="AH172:AI172"/>
    <mergeCell ref="BH172:BI172"/>
    <mergeCell ref="AJ147:AK147"/>
    <mergeCell ref="AL147:AM147"/>
    <mergeCell ref="AN147:AP147"/>
    <mergeCell ref="AQ147:AR147"/>
    <mergeCell ref="AS147:AT147"/>
    <mergeCell ref="AU147:AV147"/>
    <mergeCell ref="AW147:AY147"/>
    <mergeCell ref="BH147:BI147"/>
    <mergeCell ref="BH148:BI148"/>
    <mergeCell ref="BJ148:BL148"/>
    <mergeCell ref="BM148:BN148"/>
    <mergeCell ref="BO148:BR148"/>
    <mergeCell ref="AZ147:BA147"/>
    <mergeCell ref="BB147:BC147"/>
    <mergeCell ref="BD147:BE147"/>
    <mergeCell ref="BF147:BG147"/>
    <mergeCell ref="BJ147:BL147"/>
    <mergeCell ref="BM147:BN147"/>
    <mergeCell ref="BO147:BR147"/>
    <mergeCell ref="AJ148:AK148"/>
    <mergeCell ref="AL148:AM148"/>
    <mergeCell ref="R147:S147"/>
    <mergeCell ref="T147:V147"/>
    <mergeCell ref="W147:Y147"/>
    <mergeCell ref="Z147:AA147"/>
    <mergeCell ref="AB147:AD147"/>
    <mergeCell ref="AE147:AG147"/>
    <mergeCell ref="AH147:AI147"/>
    <mergeCell ref="B147:C147"/>
    <mergeCell ref="D147:F147"/>
    <mergeCell ref="G147:H147"/>
    <mergeCell ref="I147:J147"/>
    <mergeCell ref="K147:L147"/>
    <mergeCell ref="M147:N147"/>
    <mergeCell ref="O147:Q147"/>
    <mergeCell ref="B148:C148"/>
    <mergeCell ref="D148:F148"/>
    <mergeCell ref="G148:H148"/>
    <mergeCell ref="I148:J148"/>
    <mergeCell ref="K148:L148"/>
    <mergeCell ref="M148:N148"/>
    <mergeCell ref="O148:Q148"/>
    <mergeCell ref="R148:S148"/>
    <mergeCell ref="T148:V148"/>
    <mergeCell ref="W148:Y148"/>
    <mergeCell ref="Z148:AA148"/>
    <mergeCell ref="AB148:AD148"/>
    <mergeCell ref="AE148:AG148"/>
    <mergeCell ref="AH148:AI148"/>
    <mergeCell ref="BH145:BI145"/>
    <mergeCell ref="BH146:BI146"/>
    <mergeCell ref="BJ146:BL146"/>
    <mergeCell ref="BM146:BN146"/>
    <mergeCell ref="BO146:BR146"/>
    <mergeCell ref="AZ145:BA145"/>
    <mergeCell ref="BB145:BC145"/>
    <mergeCell ref="BD145:BE145"/>
    <mergeCell ref="BF145:BG145"/>
    <mergeCell ref="BJ145:BL145"/>
    <mergeCell ref="BM145:BN145"/>
    <mergeCell ref="BO145:BR145"/>
    <mergeCell ref="BD148:BE148"/>
    <mergeCell ref="BF148:BG148"/>
    <mergeCell ref="AN148:AP148"/>
    <mergeCell ref="AQ148:AR148"/>
    <mergeCell ref="AS148:AT148"/>
    <mergeCell ref="AU148:AV148"/>
    <mergeCell ref="AW148:AY148"/>
    <mergeCell ref="AZ148:BA148"/>
    <mergeCell ref="BB148:BC148"/>
    <mergeCell ref="B145:C145"/>
    <mergeCell ref="D145:F145"/>
    <mergeCell ref="G145:H145"/>
    <mergeCell ref="I145:J145"/>
    <mergeCell ref="K145:L145"/>
    <mergeCell ref="M145:N145"/>
    <mergeCell ref="O145:Q145"/>
    <mergeCell ref="B146:C146"/>
    <mergeCell ref="D146:F146"/>
    <mergeCell ref="G146:H146"/>
    <mergeCell ref="I146:J146"/>
    <mergeCell ref="K146:L146"/>
    <mergeCell ref="M146:N146"/>
    <mergeCell ref="O146:Q146"/>
    <mergeCell ref="AJ145:AK145"/>
    <mergeCell ref="AL145:AM145"/>
    <mergeCell ref="AN145:AP145"/>
    <mergeCell ref="AJ146:AK146"/>
    <mergeCell ref="AL146:AM146"/>
    <mergeCell ref="R146:S146"/>
    <mergeCell ref="T146:V146"/>
    <mergeCell ref="W146:Y146"/>
    <mergeCell ref="Z146:AA146"/>
    <mergeCell ref="AB146:AD146"/>
    <mergeCell ref="AE146:AG146"/>
    <mergeCell ref="AH146:AI146"/>
    <mergeCell ref="AW143:AY143"/>
    <mergeCell ref="BD146:BE146"/>
    <mergeCell ref="BF146:BG146"/>
    <mergeCell ref="AN146:AP146"/>
    <mergeCell ref="AQ146:AR146"/>
    <mergeCell ref="AS146:AT146"/>
    <mergeCell ref="AU146:AV146"/>
    <mergeCell ref="AW146:AY146"/>
    <mergeCell ref="AZ146:BA146"/>
    <mergeCell ref="BB146:BC146"/>
    <mergeCell ref="AJ144:AK144"/>
    <mergeCell ref="AL144:AM144"/>
    <mergeCell ref="R144:S144"/>
    <mergeCell ref="T144:V144"/>
    <mergeCell ref="W144:Y144"/>
    <mergeCell ref="Z144:AA144"/>
    <mergeCell ref="AB144:AD144"/>
    <mergeCell ref="AE144:AG144"/>
    <mergeCell ref="AH144:AI144"/>
    <mergeCell ref="R145:S145"/>
    <mergeCell ref="T145:V145"/>
    <mergeCell ref="W145:Y145"/>
    <mergeCell ref="Z145:AA145"/>
    <mergeCell ref="AB145:AD145"/>
    <mergeCell ref="AE145:AG145"/>
    <mergeCell ref="AH145:AI145"/>
    <mergeCell ref="AQ145:AR145"/>
    <mergeCell ref="AS145:AT145"/>
    <mergeCell ref="AU145:AV145"/>
    <mergeCell ref="AW145:AY145"/>
    <mergeCell ref="BD144:BE144"/>
    <mergeCell ref="BF144:BG144"/>
    <mergeCell ref="B143:C143"/>
    <mergeCell ref="D143:F143"/>
    <mergeCell ref="G143:H143"/>
    <mergeCell ref="I143:J143"/>
    <mergeCell ref="K143:L143"/>
    <mergeCell ref="M143:N143"/>
    <mergeCell ref="O143:Q143"/>
    <mergeCell ref="B144:C144"/>
    <mergeCell ref="D144:F144"/>
    <mergeCell ref="G144:H144"/>
    <mergeCell ref="I144:J144"/>
    <mergeCell ref="K144:L144"/>
    <mergeCell ref="M144:N144"/>
    <mergeCell ref="O144:Q144"/>
    <mergeCell ref="AJ143:AK143"/>
    <mergeCell ref="AL143:AM143"/>
    <mergeCell ref="AN143:AP143"/>
    <mergeCell ref="BF167:BG167"/>
    <mergeCell ref="BH167:BI167"/>
    <mergeCell ref="BJ167:BL167"/>
    <mergeCell ref="BM167:BN167"/>
    <mergeCell ref="BO167:BR167"/>
    <mergeCell ref="BD142:BE142"/>
    <mergeCell ref="BF142:BG142"/>
    <mergeCell ref="AN142:AP142"/>
    <mergeCell ref="AQ142:AR142"/>
    <mergeCell ref="AS142:AT142"/>
    <mergeCell ref="AU142:AV142"/>
    <mergeCell ref="AW142:AY142"/>
    <mergeCell ref="AZ142:BA142"/>
    <mergeCell ref="BB142:BC142"/>
    <mergeCell ref="R143:S143"/>
    <mergeCell ref="T143:V143"/>
    <mergeCell ref="W143:Y143"/>
    <mergeCell ref="Z143:AA143"/>
    <mergeCell ref="AB143:AD143"/>
    <mergeCell ref="AE143:AG143"/>
    <mergeCell ref="AH143:AI143"/>
    <mergeCell ref="AZ143:BA143"/>
    <mergeCell ref="BB143:BC143"/>
    <mergeCell ref="BD143:BE143"/>
    <mergeCell ref="BF143:BG143"/>
    <mergeCell ref="BH143:BI143"/>
    <mergeCell ref="BJ143:BL143"/>
    <mergeCell ref="BM143:BN143"/>
    <mergeCell ref="BO143:BR143"/>
    <mergeCell ref="AQ143:AR143"/>
    <mergeCell ref="AS143:AT143"/>
    <mergeCell ref="AU143:AV143"/>
    <mergeCell ref="T167:V167"/>
    <mergeCell ref="W167:Y167"/>
    <mergeCell ref="Z167:AA167"/>
    <mergeCell ref="AB167:AD167"/>
    <mergeCell ref="AE167:AG167"/>
    <mergeCell ref="AH167:AI167"/>
    <mergeCell ref="AJ167:AK167"/>
    <mergeCell ref="B168:C168"/>
    <mergeCell ref="D168:F168"/>
    <mergeCell ref="G168:H168"/>
    <mergeCell ref="I168:J168"/>
    <mergeCell ref="K168:L168"/>
    <mergeCell ref="M168:N168"/>
    <mergeCell ref="O168:Q168"/>
    <mergeCell ref="AL167:AM167"/>
    <mergeCell ref="AN167:AP167"/>
    <mergeCell ref="AQ167:AR167"/>
    <mergeCell ref="AJ168:AK168"/>
    <mergeCell ref="AL168:AM168"/>
    <mergeCell ref="R168:S168"/>
    <mergeCell ref="T168:V168"/>
    <mergeCell ref="W168:Y168"/>
    <mergeCell ref="Z168:AA168"/>
    <mergeCell ref="AB168:AD168"/>
    <mergeCell ref="AE168:AG168"/>
    <mergeCell ref="AH168:AI168"/>
    <mergeCell ref="O167:Q167"/>
    <mergeCell ref="R167:S167"/>
    <mergeCell ref="B167:C167"/>
    <mergeCell ref="D167:F167"/>
    <mergeCell ref="G167:H167"/>
    <mergeCell ref="I167:J167"/>
    <mergeCell ref="BD150:BE150"/>
    <mergeCell ref="BF150:BG150"/>
    <mergeCell ref="BO161:BR165"/>
    <mergeCell ref="BJ166:BL166"/>
    <mergeCell ref="BO166:BR166"/>
    <mergeCell ref="AN150:AP150"/>
    <mergeCell ref="AQ150:AR150"/>
    <mergeCell ref="AS150:AT150"/>
    <mergeCell ref="AU150:AV150"/>
    <mergeCell ref="AW150:AY150"/>
    <mergeCell ref="AZ150:BA150"/>
    <mergeCell ref="BB150:BC150"/>
    <mergeCell ref="W161:Y164"/>
    <mergeCell ref="M162:N165"/>
    <mergeCell ref="R164:S164"/>
    <mergeCell ref="AB166:AD166"/>
    <mergeCell ref="AE166:AG166"/>
    <mergeCell ref="AH166:AI166"/>
    <mergeCell ref="AN166:AP166"/>
    <mergeCell ref="T166:V166"/>
    <mergeCell ref="BD152:BE152"/>
    <mergeCell ref="BF152:BG152"/>
    <mergeCell ref="AN152:AP152"/>
    <mergeCell ref="AQ152:AR152"/>
    <mergeCell ref="AS152:AT152"/>
    <mergeCell ref="AU152:AV152"/>
    <mergeCell ref="AW152:AY152"/>
    <mergeCell ref="AZ152:BA152"/>
    <mergeCell ref="BB152:BC152"/>
    <mergeCell ref="R151:S151"/>
    <mergeCell ref="T151:V151"/>
    <mergeCell ref="W151:Y151"/>
    <mergeCell ref="BD153:BE153"/>
    <mergeCell ref="BF153:BG153"/>
    <mergeCell ref="BH153:BI153"/>
    <mergeCell ref="BJ153:BL153"/>
    <mergeCell ref="BM153:BN153"/>
    <mergeCell ref="BO153:BR153"/>
    <mergeCell ref="AN153:AP153"/>
    <mergeCell ref="AQ153:AR153"/>
    <mergeCell ref="AS153:AT153"/>
    <mergeCell ref="AU153:AV153"/>
    <mergeCell ref="AW153:AY153"/>
    <mergeCell ref="AZ153:BA153"/>
    <mergeCell ref="BB153:BC153"/>
    <mergeCell ref="BD168:BE168"/>
    <mergeCell ref="BF168:BG168"/>
    <mergeCell ref="AN168:AP168"/>
    <mergeCell ref="AQ168:AR168"/>
    <mergeCell ref="AS168:AT168"/>
    <mergeCell ref="AU168:AV168"/>
    <mergeCell ref="AW168:AY168"/>
    <mergeCell ref="AZ168:BA168"/>
    <mergeCell ref="BB168:BC168"/>
    <mergeCell ref="AS167:AT167"/>
    <mergeCell ref="AU167:AV167"/>
    <mergeCell ref="AW167:AY167"/>
    <mergeCell ref="AZ167:BA167"/>
    <mergeCell ref="BH168:BI168"/>
    <mergeCell ref="BJ168:BL168"/>
    <mergeCell ref="BM168:BN168"/>
    <mergeCell ref="BO168:BR168"/>
    <mergeCell ref="BB167:BC167"/>
    <mergeCell ref="BD167:BE167"/>
    <mergeCell ref="AJ152:AK152"/>
    <mergeCell ref="AL152:AM152"/>
    <mergeCell ref="R152:S152"/>
    <mergeCell ref="T152:V152"/>
    <mergeCell ref="W152:Y152"/>
    <mergeCell ref="Z152:AA152"/>
    <mergeCell ref="AB152:AD152"/>
    <mergeCell ref="AE152:AG152"/>
    <mergeCell ref="AH152:AI152"/>
    <mergeCell ref="B153:H153"/>
    <mergeCell ref="I153:J153"/>
    <mergeCell ref="K153:L153"/>
    <mergeCell ref="M153:N153"/>
    <mergeCell ref="O153:Q153"/>
    <mergeCell ref="R153:S153"/>
    <mergeCell ref="T153:V153"/>
    <mergeCell ref="W153:Y153"/>
    <mergeCell ref="Z153:AA153"/>
    <mergeCell ref="AB153:AD153"/>
    <mergeCell ref="AE153:AG153"/>
    <mergeCell ref="AH153:AI153"/>
    <mergeCell ref="AJ153:AK153"/>
    <mergeCell ref="AL153:AM153"/>
  </mergeCells>
  <pageMargins left="0.7" right="0.7" top="0.75" bottom="0.75" header="0" footer="0"/>
  <pageSetup pageOrder="overThenDown"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BS232"/>
  <sheetViews>
    <sheetView showGridLines="0" tabSelected="1" workbookViewId="0">
      <selection activeCell="A52" sqref="A1:XFD1048576"/>
    </sheetView>
  </sheetViews>
  <sheetFormatPr defaultColWidth="3.5546875" defaultRowHeight="13.5" customHeight="1" x14ac:dyDescent="0.25"/>
  <sheetData>
    <row r="1" spans="2:71" ht="13.5" customHeight="1" x14ac:dyDescent="0.25">
      <c r="BS1" s="30"/>
    </row>
    <row r="2" spans="2:71" ht="13.5" customHeight="1" x14ac:dyDescent="0.25">
      <c r="B2" s="49" t="s">
        <v>443</v>
      </c>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136"/>
      <c r="AK2" s="49" t="s">
        <v>443</v>
      </c>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30"/>
    </row>
    <row r="3" spans="2:71" ht="13.5" customHeight="1" x14ac:dyDescent="0.25">
      <c r="B3" s="45"/>
      <c r="C3" s="17"/>
      <c r="D3" s="17"/>
      <c r="E3" s="17"/>
      <c r="F3" s="17"/>
      <c r="G3" s="17"/>
      <c r="H3" s="17"/>
      <c r="I3" s="17"/>
      <c r="J3" s="17"/>
      <c r="K3" s="17"/>
      <c r="L3" s="17"/>
      <c r="M3" s="17"/>
      <c r="N3" s="17"/>
      <c r="O3" s="17"/>
      <c r="P3" s="17"/>
      <c r="Q3" s="17"/>
      <c r="R3" s="17"/>
      <c r="S3" s="17"/>
      <c r="T3" s="17"/>
      <c r="U3" s="17"/>
      <c r="V3" s="17"/>
    </row>
    <row r="4" spans="2:71" ht="13.5" customHeight="1" x14ac:dyDescent="0.25">
      <c r="B4" s="45"/>
      <c r="C4" s="17"/>
      <c r="D4" s="17"/>
      <c r="E4" s="17"/>
      <c r="F4" s="17"/>
      <c r="G4" s="17"/>
      <c r="H4" s="17"/>
      <c r="I4" s="17"/>
      <c r="J4" s="17"/>
      <c r="K4" s="17"/>
      <c r="L4" s="17"/>
      <c r="M4" s="17"/>
      <c r="N4" s="17"/>
      <c r="O4" s="17"/>
      <c r="P4" s="17"/>
      <c r="Q4" s="17"/>
      <c r="R4" s="17"/>
      <c r="S4" s="17"/>
      <c r="T4" s="17"/>
      <c r="U4" s="17"/>
      <c r="V4" s="17"/>
    </row>
    <row r="5" spans="2:71" ht="13.5" customHeight="1" x14ac:dyDescent="0.25">
      <c r="B5" t="s">
        <v>91</v>
      </c>
      <c r="C5" s="20"/>
      <c r="D5" s="20"/>
      <c r="E5" s="20"/>
      <c r="F5" s="20"/>
      <c r="G5" s="20"/>
      <c r="H5" s="20"/>
      <c r="I5" s="20"/>
      <c r="J5" s="20"/>
      <c r="K5" s="20"/>
      <c r="L5" s="20"/>
      <c r="M5" s="20"/>
      <c r="N5" s="20"/>
      <c r="O5" s="20"/>
      <c r="P5" s="20"/>
      <c r="Q5" s="20"/>
      <c r="R5" s="20"/>
      <c r="S5" s="20"/>
      <c r="T5" s="20"/>
      <c r="U5" s="20"/>
      <c r="V5" s="20"/>
    </row>
    <row r="7" spans="2:71" ht="13.5" customHeight="1" x14ac:dyDescent="0.25">
      <c r="B7" t="s">
        <v>444</v>
      </c>
      <c r="AK7" t="s">
        <v>445</v>
      </c>
    </row>
    <row r="8" spans="2:71" ht="13.5" customHeight="1" x14ac:dyDescent="0.25">
      <c r="B8" t="s">
        <v>446</v>
      </c>
      <c r="AK8" s="30" t="s">
        <v>447</v>
      </c>
      <c r="BS8" s="30"/>
    </row>
    <row r="9" spans="2:71" ht="13.5" customHeight="1" x14ac:dyDescent="0.25">
      <c r="B9" t="s">
        <v>448</v>
      </c>
    </row>
    <row r="10" spans="2:71" ht="13.5" customHeight="1" x14ac:dyDescent="0.25">
      <c r="B10" s="30" t="s">
        <v>449</v>
      </c>
      <c r="AK10" s="30" t="s">
        <v>450</v>
      </c>
      <c r="BS10" s="30"/>
    </row>
    <row r="11" spans="2:71" ht="13.5" customHeight="1" x14ac:dyDescent="0.25">
      <c r="B11" s="30" t="s">
        <v>451</v>
      </c>
      <c r="AK11" s="30"/>
      <c r="BS11" s="30"/>
    </row>
    <row r="12" spans="2:71" ht="13.5" customHeight="1" x14ac:dyDescent="0.25">
      <c r="B12" s="30" t="s">
        <v>452</v>
      </c>
      <c r="AK12" s="30" t="s">
        <v>453</v>
      </c>
      <c r="BS12" s="30"/>
    </row>
    <row r="13" spans="2:71" ht="13.5" customHeight="1" x14ac:dyDescent="0.25">
      <c r="B13" t="s">
        <v>454</v>
      </c>
      <c r="AK13" s="30" t="s">
        <v>455</v>
      </c>
      <c r="BS13" s="30"/>
    </row>
    <row r="14" spans="2:71" ht="13.5" customHeight="1" x14ac:dyDescent="0.25">
      <c r="BS14" s="30"/>
    </row>
    <row r="15" spans="2:71" ht="13.5" customHeight="1" x14ac:dyDescent="0.25">
      <c r="AK15" s="210" t="s">
        <v>456</v>
      </c>
      <c r="BS15" s="30"/>
    </row>
    <row r="16" spans="2:71" ht="13.5" customHeight="1" x14ac:dyDescent="0.25">
      <c r="B16" t="s">
        <v>104</v>
      </c>
      <c r="AK16" s="30" t="s">
        <v>457</v>
      </c>
      <c r="BS16" s="30"/>
    </row>
    <row r="17" spans="2:71" ht="13.5" customHeight="1" x14ac:dyDescent="0.25">
      <c r="AK17" s="30" t="s">
        <v>458</v>
      </c>
      <c r="BS17" s="30"/>
    </row>
    <row r="18" spans="2:71" ht="13.5" customHeight="1" x14ac:dyDescent="0.25">
      <c r="B18" t="s">
        <v>459</v>
      </c>
      <c r="AK18" s="210"/>
      <c r="BS18" s="30"/>
    </row>
    <row r="19" spans="2:71" ht="13.5" customHeight="1" x14ac:dyDescent="0.25">
      <c r="B19" t="s">
        <v>460</v>
      </c>
      <c r="AK19" s="210" t="s">
        <v>461</v>
      </c>
      <c r="BS19" s="30"/>
    </row>
    <row r="20" spans="2:71" ht="13.5" customHeight="1" x14ac:dyDescent="0.25">
      <c r="B20" t="s">
        <v>462</v>
      </c>
      <c r="AK20" t="s">
        <v>463</v>
      </c>
      <c r="BS20" s="30"/>
    </row>
    <row r="21" spans="2:71" ht="13.5" customHeight="1" x14ac:dyDescent="0.25">
      <c r="BS21" s="30"/>
    </row>
    <row r="22" spans="2:71" ht="13.5" customHeight="1" x14ac:dyDescent="0.25">
      <c r="B22" t="s">
        <v>464</v>
      </c>
      <c r="AK22" t="s">
        <v>465</v>
      </c>
      <c r="BS22" s="30"/>
    </row>
    <row r="23" spans="2:71" ht="13.5" customHeight="1" x14ac:dyDescent="0.25">
      <c r="B23" t="s">
        <v>466</v>
      </c>
      <c r="BS23" s="30"/>
    </row>
    <row r="24" spans="2:71" ht="13.5" customHeight="1" x14ac:dyDescent="0.25">
      <c r="AK24" t="s">
        <v>467</v>
      </c>
    </row>
    <row r="25" spans="2:71" ht="13.5" customHeight="1" x14ac:dyDescent="0.25">
      <c r="B25" t="s">
        <v>468</v>
      </c>
      <c r="AK25" t="s">
        <v>469</v>
      </c>
    </row>
    <row r="26" spans="2:71" ht="13.5" customHeight="1" x14ac:dyDescent="0.25">
      <c r="B26" t="s">
        <v>470</v>
      </c>
    </row>
    <row r="27" spans="2:71" ht="13.5" customHeight="1" x14ac:dyDescent="0.25">
      <c r="B27" t="s">
        <v>471</v>
      </c>
      <c r="AK27" t="s">
        <v>472</v>
      </c>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row>
    <row r="28" spans="2:71" ht="13.5" customHeight="1" x14ac:dyDescent="0.25">
      <c r="AK28" s="30" t="s">
        <v>473</v>
      </c>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row>
    <row r="29" spans="2:71" ht="13.5" customHeight="1" x14ac:dyDescent="0.25">
      <c r="B29" s="30" t="s">
        <v>474</v>
      </c>
      <c r="AK29" s="30" t="s">
        <v>475</v>
      </c>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row>
    <row r="30" spans="2:71" ht="13.5" customHeight="1" x14ac:dyDescent="0.25">
      <c r="B30" s="30" t="s">
        <v>476</v>
      </c>
      <c r="AK30" s="30" t="s">
        <v>477</v>
      </c>
    </row>
    <row r="31" spans="2:71" ht="13.5" customHeight="1" x14ac:dyDescent="0.25">
      <c r="AK31" s="30" t="s">
        <v>478</v>
      </c>
      <c r="AN31" s="17"/>
      <c r="AO31" s="17"/>
      <c r="AP31" s="17"/>
      <c r="AQ31" s="17"/>
      <c r="AR31" s="17"/>
      <c r="AS31" s="17"/>
    </row>
    <row r="32" spans="2:71" ht="13.5" customHeight="1" x14ac:dyDescent="0.25">
      <c r="B32" s="30" t="s">
        <v>479</v>
      </c>
      <c r="AL32" s="17"/>
      <c r="AM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row>
    <row r="33" spans="1:70" ht="13.5" customHeight="1" x14ac:dyDescent="0.25">
      <c r="B33" s="30" t="s">
        <v>480</v>
      </c>
      <c r="AK33" t="s">
        <v>481</v>
      </c>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row>
    <row r="34" spans="1:70" ht="13.5" customHeight="1" x14ac:dyDescent="0.25">
      <c r="B34" s="30" t="s">
        <v>482</v>
      </c>
      <c r="AK34" s="30" t="s">
        <v>483</v>
      </c>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row>
    <row r="35" spans="1:70" ht="13.5" customHeight="1" x14ac:dyDescent="0.25">
      <c r="AK35" s="30" t="s">
        <v>484</v>
      </c>
    </row>
    <row r="36" spans="1:70" ht="13.5" customHeight="1" x14ac:dyDescent="0.25">
      <c r="B36" t="s">
        <v>485</v>
      </c>
    </row>
    <row r="38" spans="1:70" ht="13.5" customHeight="1" x14ac:dyDescent="0.25">
      <c r="B38" s="30"/>
    </row>
    <row r="41" spans="1:70" ht="13.5" customHeight="1" x14ac:dyDescent="0.25">
      <c r="B41" s="49" t="s">
        <v>486</v>
      </c>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9" t="s">
        <v>486</v>
      </c>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row>
    <row r="42" spans="1:70" ht="13.5" customHeight="1" x14ac:dyDescent="0.25">
      <c r="D42" s="45"/>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row>
    <row r="43" spans="1:70" ht="13.5" customHeight="1" x14ac:dyDescent="0.25">
      <c r="B43" s="23"/>
      <c r="C43" s="211"/>
      <c r="D43" s="211"/>
      <c r="E43" s="212"/>
      <c r="F43" s="212"/>
      <c r="G43" s="212"/>
      <c r="H43" s="212"/>
      <c r="I43" s="75"/>
      <c r="J43" s="75"/>
      <c r="K43" s="75"/>
      <c r="L43" s="75"/>
      <c r="M43" s="75"/>
      <c r="N43" s="75"/>
      <c r="O43" s="75"/>
      <c r="P43" s="75"/>
      <c r="Q43" s="75"/>
      <c r="R43" s="75"/>
      <c r="S43" s="75"/>
      <c r="T43" s="75"/>
      <c r="U43" s="75"/>
      <c r="V43" s="75"/>
      <c r="W43" s="74"/>
      <c r="X43" s="56" t="s">
        <v>487</v>
      </c>
      <c r="Y43" s="213"/>
      <c r="Z43" s="213"/>
      <c r="AA43" s="213"/>
      <c r="AB43" s="213"/>
      <c r="AC43" s="213"/>
      <c r="AD43" s="213"/>
      <c r="AE43" s="213"/>
      <c r="AF43" s="213"/>
      <c r="AG43" s="213"/>
      <c r="AH43" s="213"/>
      <c r="AI43" s="214"/>
      <c r="AJ43" s="56" t="s">
        <v>488</v>
      </c>
      <c r="AK43" s="213"/>
      <c r="AL43" s="215"/>
      <c r="AM43" s="215"/>
      <c r="AN43" s="215"/>
      <c r="AO43" s="215"/>
      <c r="AP43" s="215"/>
      <c r="AQ43" s="215"/>
      <c r="AR43" s="215"/>
      <c r="AS43" s="215"/>
      <c r="AT43" s="215"/>
      <c r="AU43" s="215"/>
      <c r="AV43" s="215"/>
      <c r="AW43" s="215"/>
      <c r="AX43" s="215"/>
      <c r="AY43" s="215"/>
      <c r="AZ43" s="215"/>
      <c r="BA43" s="215"/>
      <c r="BB43" s="215"/>
      <c r="BC43" s="215"/>
      <c r="BD43" s="215"/>
      <c r="BE43" s="215"/>
      <c r="BF43" s="215"/>
      <c r="BG43" s="215"/>
      <c r="BH43" s="215"/>
      <c r="BI43" s="215"/>
      <c r="BJ43" s="215"/>
      <c r="BK43" s="215"/>
      <c r="BL43" s="215"/>
      <c r="BM43" s="215"/>
      <c r="BN43" s="215"/>
      <c r="BO43" s="215"/>
      <c r="BP43" s="216"/>
      <c r="BQ43" s="216"/>
      <c r="BR43" s="217"/>
    </row>
    <row r="44" spans="1:70" ht="13.5" customHeight="1" x14ac:dyDescent="0.25">
      <c r="A44" s="68"/>
      <c r="B44" s="528" t="s">
        <v>211</v>
      </c>
      <c r="C44" s="529"/>
      <c r="D44" s="530"/>
      <c r="E44" s="693" t="s">
        <v>489</v>
      </c>
      <c r="F44" s="505"/>
      <c r="G44" s="505"/>
      <c r="H44" s="505"/>
      <c r="I44" s="505"/>
      <c r="J44" s="539" t="s">
        <v>490</v>
      </c>
      <c r="K44" s="505"/>
      <c r="L44" s="505"/>
      <c r="M44" s="505"/>
      <c r="N44" s="505"/>
      <c r="O44" s="67"/>
      <c r="P44" s="68"/>
      <c r="Q44" s="69"/>
      <c r="R44" s="68"/>
      <c r="S44" s="68"/>
      <c r="T44" s="69"/>
      <c r="U44" s="67"/>
      <c r="V44" s="68"/>
      <c r="W44" s="68"/>
      <c r="X44" s="694" t="s">
        <v>491</v>
      </c>
      <c r="Y44" s="529"/>
      <c r="Z44" s="530"/>
      <c r="AA44" s="695" t="s">
        <v>492</v>
      </c>
      <c r="AB44" s="529"/>
      <c r="AC44" s="529"/>
      <c r="AD44" s="689" t="s">
        <v>493</v>
      </c>
      <c r="AE44" s="529"/>
      <c r="AF44" s="529"/>
      <c r="AG44" s="689" t="s">
        <v>494</v>
      </c>
      <c r="AH44" s="529"/>
      <c r="AI44" s="529"/>
      <c r="AJ44" s="689" t="s">
        <v>495</v>
      </c>
      <c r="AK44" s="529"/>
      <c r="AL44" s="530"/>
      <c r="AM44" s="690" t="s">
        <v>496</v>
      </c>
      <c r="AN44" s="529"/>
      <c r="AO44" s="530"/>
      <c r="AP44" s="690" t="s">
        <v>497</v>
      </c>
      <c r="AQ44" s="529"/>
      <c r="AR44" s="530"/>
      <c r="AS44" s="690" t="s">
        <v>498</v>
      </c>
      <c r="AT44" s="529"/>
      <c r="AU44" s="530"/>
      <c r="AV44" s="64"/>
      <c r="AW44" s="64"/>
      <c r="AX44" s="65"/>
      <c r="AY44" s="146" t="s">
        <v>499</v>
      </c>
      <c r="AZ44" s="218"/>
      <c r="BA44" s="218"/>
      <c r="BB44" s="218"/>
      <c r="BC44" s="218"/>
      <c r="BD44" s="218"/>
      <c r="BE44" s="218"/>
      <c r="BF44" s="218"/>
      <c r="BG44" s="218"/>
      <c r="BH44" s="218"/>
      <c r="BI44" s="218"/>
      <c r="BJ44" s="218"/>
      <c r="BK44" s="218"/>
      <c r="BL44" s="216"/>
      <c r="BM44" s="216"/>
      <c r="BN44" s="691" t="s">
        <v>145</v>
      </c>
      <c r="BO44" s="529"/>
      <c r="BP44" s="529"/>
      <c r="BQ44" s="529"/>
      <c r="BR44" s="530"/>
    </row>
    <row r="45" spans="1:70" ht="13.5" customHeight="1" x14ac:dyDescent="0.25">
      <c r="A45" s="68"/>
      <c r="B45" s="531"/>
      <c r="C45" s="505"/>
      <c r="D45" s="532"/>
      <c r="E45" s="531"/>
      <c r="F45" s="505"/>
      <c r="G45" s="505"/>
      <c r="H45" s="505"/>
      <c r="I45" s="505"/>
      <c r="J45" s="531"/>
      <c r="K45" s="505"/>
      <c r="L45" s="505"/>
      <c r="M45" s="505"/>
      <c r="N45" s="505"/>
      <c r="O45" s="67"/>
      <c r="P45" s="68"/>
      <c r="Q45" s="69"/>
      <c r="R45" s="68"/>
      <c r="S45" s="68"/>
      <c r="T45" s="69"/>
      <c r="U45" s="67" t="s">
        <v>500</v>
      </c>
      <c r="V45" s="68"/>
      <c r="W45" s="68"/>
      <c r="X45" s="531"/>
      <c r="Y45" s="505"/>
      <c r="Z45" s="532"/>
      <c r="AA45" s="505"/>
      <c r="AB45" s="505"/>
      <c r="AC45" s="505"/>
      <c r="AD45" s="531"/>
      <c r="AE45" s="505"/>
      <c r="AF45" s="505"/>
      <c r="AG45" s="531"/>
      <c r="AH45" s="505"/>
      <c r="AI45" s="505"/>
      <c r="AJ45" s="531"/>
      <c r="AK45" s="505"/>
      <c r="AL45" s="532"/>
      <c r="AM45" s="505"/>
      <c r="AN45" s="505"/>
      <c r="AO45" s="532"/>
      <c r="AP45" s="505"/>
      <c r="AQ45" s="505"/>
      <c r="AR45" s="532"/>
      <c r="AS45" s="505"/>
      <c r="AT45" s="505"/>
      <c r="AU45" s="532"/>
      <c r="AX45" s="219"/>
      <c r="BA45" s="219"/>
      <c r="BD45" s="219"/>
      <c r="BG45" s="219"/>
      <c r="BI45" s="143"/>
      <c r="BJ45" s="70"/>
      <c r="BK45" s="30"/>
      <c r="BN45" s="531"/>
      <c r="BO45" s="505"/>
      <c r="BP45" s="505"/>
      <c r="BQ45" s="505"/>
      <c r="BR45" s="532"/>
    </row>
    <row r="46" spans="1:70" ht="13.5" customHeight="1" x14ac:dyDescent="0.25">
      <c r="A46" s="68"/>
      <c r="B46" s="531"/>
      <c r="C46" s="505"/>
      <c r="D46" s="532"/>
      <c r="E46" s="531"/>
      <c r="F46" s="505"/>
      <c r="G46" s="505"/>
      <c r="H46" s="505"/>
      <c r="I46" s="505"/>
      <c r="J46" s="531"/>
      <c r="K46" s="505"/>
      <c r="L46" s="505"/>
      <c r="M46" s="505"/>
      <c r="N46" s="505"/>
      <c r="O46" s="67"/>
      <c r="P46" s="68"/>
      <c r="Q46" s="69"/>
      <c r="R46" s="538" t="s">
        <v>501</v>
      </c>
      <c r="S46" s="505"/>
      <c r="T46" s="532"/>
      <c r="U46" s="67" t="s">
        <v>502</v>
      </c>
      <c r="V46" s="68"/>
      <c r="W46" s="68"/>
      <c r="X46" s="531"/>
      <c r="Y46" s="505"/>
      <c r="Z46" s="532"/>
      <c r="AA46" s="505"/>
      <c r="AB46" s="505"/>
      <c r="AC46" s="505"/>
      <c r="AD46" s="531"/>
      <c r="AE46" s="505"/>
      <c r="AF46" s="505"/>
      <c r="AG46" s="531"/>
      <c r="AH46" s="505"/>
      <c r="AI46" s="505"/>
      <c r="AJ46" s="531"/>
      <c r="AK46" s="505"/>
      <c r="AL46" s="532"/>
      <c r="AM46" s="505"/>
      <c r="AN46" s="505"/>
      <c r="AO46" s="532"/>
      <c r="AP46" s="505"/>
      <c r="AQ46" s="505"/>
      <c r="AR46" s="532"/>
      <c r="AS46" s="505"/>
      <c r="AT46" s="505"/>
      <c r="AU46" s="532"/>
      <c r="AV46" s="41" t="s">
        <v>50</v>
      </c>
      <c r="AX46" s="219"/>
      <c r="BA46" s="219"/>
      <c r="BD46" s="219"/>
      <c r="BG46" s="219"/>
      <c r="BI46" s="143"/>
      <c r="BJ46" s="70"/>
      <c r="BK46" s="30"/>
      <c r="BN46" s="531"/>
      <c r="BO46" s="505"/>
      <c r="BP46" s="505"/>
      <c r="BQ46" s="505"/>
      <c r="BR46" s="532"/>
    </row>
    <row r="47" spans="1:70" ht="13.5" customHeight="1" x14ac:dyDescent="0.25">
      <c r="A47" s="68"/>
      <c r="B47" s="531"/>
      <c r="C47" s="505"/>
      <c r="D47" s="532"/>
      <c r="E47" s="531"/>
      <c r="F47" s="505"/>
      <c r="G47" s="505"/>
      <c r="H47" s="505"/>
      <c r="I47" s="505"/>
      <c r="J47" s="531"/>
      <c r="K47" s="505"/>
      <c r="L47" s="505"/>
      <c r="M47" s="505"/>
      <c r="N47" s="505"/>
      <c r="O47" s="692" t="s">
        <v>239</v>
      </c>
      <c r="P47" s="503"/>
      <c r="Q47" s="524"/>
      <c r="R47" s="503"/>
      <c r="S47" s="503"/>
      <c r="T47" s="524"/>
      <c r="U47" s="73" t="s">
        <v>503</v>
      </c>
      <c r="V47" s="75"/>
      <c r="W47" s="75"/>
      <c r="X47" s="533"/>
      <c r="Y47" s="503"/>
      <c r="Z47" s="524"/>
      <c r="AA47" s="503"/>
      <c r="AB47" s="503"/>
      <c r="AC47" s="503"/>
      <c r="AD47" s="533"/>
      <c r="AE47" s="503"/>
      <c r="AF47" s="503"/>
      <c r="AG47" s="533"/>
      <c r="AH47" s="503"/>
      <c r="AI47" s="503"/>
      <c r="AJ47" s="533"/>
      <c r="AK47" s="503"/>
      <c r="AL47" s="524"/>
      <c r="AM47" s="503"/>
      <c r="AN47" s="503"/>
      <c r="AO47" s="524"/>
      <c r="AP47" s="503"/>
      <c r="AQ47" s="503"/>
      <c r="AR47" s="524"/>
      <c r="AS47" s="503"/>
      <c r="AT47" s="503"/>
      <c r="AU47" s="524"/>
      <c r="AV47" s="47" t="s">
        <v>504</v>
      </c>
      <c r="AW47" s="177"/>
      <c r="AX47" s="220"/>
      <c r="AY47" s="177"/>
      <c r="AZ47" s="177"/>
      <c r="BA47" s="220"/>
      <c r="BB47" s="177"/>
      <c r="BC47" s="177"/>
      <c r="BD47" s="220"/>
      <c r="BE47" s="177"/>
      <c r="BF47" s="177"/>
      <c r="BG47" s="220"/>
      <c r="BH47" s="177"/>
      <c r="BI47" s="175"/>
      <c r="BJ47" s="70"/>
      <c r="BK47" s="30"/>
      <c r="BL47" s="177"/>
      <c r="BM47" s="177"/>
      <c r="BN47" s="533"/>
      <c r="BO47" s="503"/>
      <c r="BP47" s="503"/>
      <c r="BQ47" s="503"/>
      <c r="BR47" s="524"/>
    </row>
    <row r="48" spans="1:70" ht="13.5" customHeight="1" x14ac:dyDescent="0.25">
      <c r="A48" s="68"/>
      <c r="B48" s="579"/>
      <c r="C48" s="535"/>
      <c r="D48" s="536"/>
      <c r="E48" s="579"/>
      <c r="F48" s="535"/>
      <c r="G48" s="535"/>
      <c r="H48" s="535"/>
      <c r="I48" s="535"/>
      <c r="J48" s="579"/>
      <c r="K48" s="535"/>
      <c r="L48" s="535"/>
      <c r="M48" s="535"/>
      <c r="N48" s="535"/>
      <c r="O48" s="83">
        <v>1</v>
      </c>
      <c r="P48" s="85"/>
      <c r="Q48" s="221"/>
      <c r="R48" s="85">
        <v>2</v>
      </c>
      <c r="S48" s="85"/>
      <c r="T48" s="85"/>
      <c r="U48" s="83">
        <v>3</v>
      </c>
      <c r="V48" s="85"/>
      <c r="W48" s="221"/>
      <c r="X48" s="85">
        <v>4</v>
      </c>
      <c r="Y48" s="85"/>
      <c r="Z48" s="85"/>
      <c r="AA48" s="83">
        <v>5</v>
      </c>
      <c r="AB48" s="85"/>
      <c r="AC48" s="85"/>
      <c r="AD48" s="83">
        <v>6</v>
      </c>
      <c r="AE48" s="85"/>
      <c r="AF48" s="221"/>
      <c r="AG48" s="83">
        <v>7</v>
      </c>
      <c r="AH48" s="85"/>
      <c r="AI48" s="221"/>
      <c r="AJ48" s="83">
        <v>8</v>
      </c>
      <c r="AK48" s="85"/>
      <c r="AL48" s="221"/>
      <c r="AM48" s="222">
        <v>9</v>
      </c>
      <c r="AN48" s="223"/>
      <c r="AO48" s="224"/>
      <c r="AP48" s="222">
        <v>10</v>
      </c>
      <c r="AQ48" s="223"/>
      <c r="AR48" s="224"/>
      <c r="AS48" s="222">
        <v>11</v>
      </c>
      <c r="AT48" s="223"/>
      <c r="AU48" s="223"/>
      <c r="AV48" s="225">
        <v>12</v>
      </c>
      <c r="AW48" s="223"/>
      <c r="AX48" s="224"/>
      <c r="AY48" s="222">
        <v>13</v>
      </c>
      <c r="AZ48" s="223"/>
      <c r="BA48" s="224"/>
      <c r="BB48" s="222">
        <v>14</v>
      </c>
      <c r="BC48" s="223"/>
      <c r="BD48" s="224"/>
      <c r="BE48" s="222">
        <v>15</v>
      </c>
      <c r="BF48" s="223"/>
      <c r="BG48" s="224"/>
      <c r="BH48" s="222">
        <v>16</v>
      </c>
      <c r="BI48" s="223"/>
      <c r="BJ48" s="226"/>
      <c r="BK48" s="88">
        <v>17</v>
      </c>
      <c r="BL48" s="223"/>
      <c r="BM48" s="224"/>
      <c r="BN48" s="227"/>
      <c r="BO48" s="227"/>
      <c r="BP48" s="227"/>
      <c r="BQ48" s="227"/>
      <c r="BR48" s="226"/>
    </row>
    <row r="49" spans="2:70" ht="13.5" customHeight="1" x14ac:dyDescent="0.25">
      <c r="B49" s="697"/>
      <c r="C49" s="503"/>
      <c r="D49" s="524"/>
      <c r="E49" s="698"/>
      <c r="F49" s="503"/>
      <c r="G49" s="503"/>
      <c r="H49" s="503"/>
      <c r="I49" s="524"/>
      <c r="J49" s="575"/>
      <c r="K49" s="503"/>
      <c r="L49" s="503"/>
      <c r="M49" s="503"/>
      <c r="N49" s="503"/>
      <c r="O49" s="688"/>
      <c r="P49" s="503"/>
      <c r="Q49" s="524"/>
      <c r="R49" s="699"/>
      <c r="S49" s="503"/>
      <c r="T49" s="524"/>
      <c r="U49" s="698"/>
      <c r="V49" s="503"/>
      <c r="W49" s="524"/>
      <c r="X49" s="700"/>
      <c r="Y49" s="503"/>
      <c r="Z49" s="503"/>
      <c r="AA49" s="573"/>
      <c r="AB49" s="503"/>
      <c r="AC49" s="503"/>
      <c r="AD49" s="688"/>
      <c r="AE49" s="503"/>
      <c r="AF49" s="524"/>
      <c r="AG49" s="688"/>
      <c r="AH49" s="503"/>
      <c r="AI49" s="524"/>
      <c r="AJ49" s="688"/>
      <c r="AK49" s="503"/>
      <c r="AL49" s="524"/>
      <c r="AM49" s="687"/>
      <c r="AN49" s="503"/>
      <c r="AO49" s="524"/>
      <c r="AP49" s="687"/>
      <c r="AQ49" s="503"/>
      <c r="AR49" s="524"/>
      <c r="AS49" s="687"/>
      <c r="AT49" s="503"/>
      <c r="AU49" s="524"/>
      <c r="AV49" s="687"/>
      <c r="AW49" s="503"/>
      <c r="AX49" s="524"/>
      <c r="AY49" s="687"/>
      <c r="AZ49" s="503"/>
      <c r="BA49" s="524"/>
      <c r="BB49" s="687"/>
      <c r="BC49" s="503"/>
      <c r="BD49" s="524"/>
      <c r="BE49" s="687"/>
      <c r="BF49" s="503"/>
      <c r="BG49" s="524"/>
      <c r="BH49" s="687"/>
      <c r="BI49" s="503"/>
      <c r="BJ49" s="524"/>
      <c r="BK49" s="687"/>
      <c r="BL49" s="503"/>
      <c r="BM49" s="524"/>
      <c r="BN49" s="696"/>
      <c r="BO49" s="503"/>
      <c r="BP49" s="503"/>
      <c r="BQ49" s="503"/>
      <c r="BR49" s="524"/>
    </row>
    <row r="50" spans="2:70" ht="13.5" customHeight="1" x14ac:dyDescent="0.25">
      <c r="B50" s="704"/>
      <c r="C50" s="503"/>
      <c r="D50" s="524"/>
      <c r="E50" s="502"/>
      <c r="F50" s="503"/>
      <c r="G50" s="503"/>
      <c r="H50" s="503"/>
      <c r="I50" s="524"/>
      <c r="J50" s="571"/>
      <c r="K50" s="503"/>
      <c r="L50" s="503"/>
      <c r="M50" s="503"/>
      <c r="N50" s="503"/>
      <c r="O50" s="686"/>
      <c r="P50" s="503"/>
      <c r="Q50" s="524"/>
      <c r="R50" s="705"/>
      <c r="S50" s="503"/>
      <c r="T50" s="524"/>
      <c r="U50" s="502"/>
      <c r="V50" s="503"/>
      <c r="W50" s="524"/>
      <c r="X50" s="706"/>
      <c r="Y50" s="503"/>
      <c r="Z50" s="503"/>
      <c r="AA50" s="569"/>
      <c r="AB50" s="503"/>
      <c r="AC50" s="503"/>
      <c r="AD50" s="686"/>
      <c r="AE50" s="503"/>
      <c r="AF50" s="524"/>
      <c r="AG50" s="686"/>
      <c r="AH50" s="503"/>
      <c r="AI50" s="524"/>
      <c r="AJ50" s="686"/>
      <c r="AK50" s="503"/>
      <c r="AL50" s="524"/>
      <c r="AM50" s="685"/>
      <c r="AN50" s="503"/>
      <c r="AO50" s="524"/>
      <c r="AP50" s="685"/>
      <c r="AQ50" s="503"/>
      <c r="AR50" s="524"/>
      <c r="AS50" s="685"/>
      <c r="AT50" s="503"/>
      <c r="AU50" s="524"/>
      <c r="AV50" s="685"/>
      <c r="AW50" s="503"/>
      <c r="AX50" s="524"/>
      <c r="AY50" s="685"/>
      <c r="AZ50" s="503"/>
      <c r="BA50" s="524"/>
      <c r="BB50" s="685"/>
      <c r="BC50" s="503"/>
      <c r="BD50" s="524"/>
      <c r="BE50" s="685"/>
      <c r="BF50" s="503"/>
      <c r="BG50" s="524"/>
      <c r="BH50" s="685"/>
      <c r="BI50" s="503"/>
      <c r="BJ50" s="524"/>
      <c r="BK50" s="685"/>
      <c r="BL50" s="503"/>
      <c r="BM50" s="524"/>
      <c r="BN50" s="701"/>
      <c r="BO50" s="503"/>
      <c r="BP50" s="503"/>
      <c r="BQ50" s="503"/>
      <c r="BR50" s="524"/>
    </row>
    <row r="51" spans="2:70" ht="13.5" customHeight="1" x14ac:dyDescent="0.25">
      <c r="B51" s="697"/>
      <c r="C51" s="503"/>
      <c r="D51" s="524"/>
      <c r="E51" s="698"/>
      <c r="F51" s="503"/>
      <c r="G51" s="503"/>
      <c r="H51" s="503"/>
      <c r="I51" s="524"/>
      <c r="J51" s="575"/>
      <c r="K51" s="503"/>
      <c r="L51" s="503"/>
      <c r="M51" s="503"/>
      <c r="N51" s="503"/>
      <c r="O51" s="688"/>
      <c r="P51" s="503"/>
      <c r="Q51" s="524"/>
      <c r="R51" s="699"/>
      <c r="S51" s="503"/>
      <c r="T51" s="524"/>
      <c r="U51" s="698"/>
      <c r="V51" s="503"/>
      <c r="W51" s="524"/>
      <c r="X51" s="700"/>
      <c r="Y51" s="503"/>
      <c r="Z51" s="503"/>
      <c r="AA51" s="573"/>
      <c r="AB51" s="503"/>
      <c r="AC51" s="503"/>
      <c r="AD51" s="688"/>
      <c r="AE51" s="503"/>
      <c r="AF51" s="524"/>
      <c r="AG51" s="688"/>
      <c r="AH51" s="503"/>
      <c r="AI51" s="524"/>
      <c r="AJ51" s="688"/>
      <c r="AK51" s="503"/>
      <c r="AL51" s="524"/>
      <c r="AM51" s="687"/>
      <c r="AN51" s="503"/>
      <c r="AO51" s="524"/>
      <c r="AP51" s="687"/>
      <c r="AQ51" s="503"/>
      <c r="AR51" s="524"/>
      <c r="AS51" s="687"/>
      <c r="AT51" s="503"/>
      <c r="AU51" s="524"/>
      <c r="AV51" s="687"/>
      <c r="AW51" s="503"/>
      <c r="AX51" s="524"/>
      <c r="AY51" s="687"/>
      <c r="AZ51" s="503"/>
      <c r="BA51" s="524"/>
      <c r="BB51" s="687"/>
      <c r="BC51" s="503"/>
      <c r="BD51" s="524"/>
      <c r="BE51" s="687"/>
      <c r="BF51" s="503"/>
      <c r="BG51" s="524"/>
      <c r="BH51" s="687"/>
      <c r="BI51" s="503"/>
      <c r="BJ51" s="524"/>
      <c r="BK51" s="687"/>
      <c r="BL51" s="503"/>
      <c r="BM51" s="524"/>
      <c r="BN51" s="696"/>
      <c r="BO51" s="503"/>
      <c r="BP51" s="503"/>
      <c r="BQ51" s="503"/>
      <c r="BR51" s="524"/>
    </row>
    <row r="52" spans="2:70" ht="13.5" customHeight="1" x14ac:dyDescent="0.25">
      <c r="B52" s="704"/>
      <c r="C52" s="503"/>
      <c r="D52" s="524"/>
      <c r="E52" s="502"/>
      <c r="F52" s="503"/>
      <c r="G52" s="503"/>
      <c r="H52" s="503"/>
      <c r="I52" s="524"/>
      <c r="J52" s="571"/>
      <c r="K52" s="503"/>
      <c r="L52" s="503"/>
      <c r="M52" s="503"/>
      <c r="N52" s="503"/>
      <c r="O52" s="686"/>
      <c r="P52" s="503"/>
      <c r="Q52" s="524"/>
      <c r="R52" s="705"/>
      <c r="S52" s="503"/>
      <c r="T52" s="524"/>
      <c r="U52" s="502"/>
      <c r="V52" s="503"/>
      <c r="W52" s="524"/>
      <c r="X52" s="706"/>
      <c r="Y52" s="503"/>
      <c r="Z52" s="503"/>
      <c r="AA52" s="569"/>
      <c r="AB52" s="503"/>
      <c r="AC52" s="503"/>
      <c r="AD52" s="686"/>
      <c r="AE52" s="503"/>
      <c r="AF52" s="524"/>
      <c r="AG52" s="686"/>
      <c r="AH52" s="503"/>
      <c r="AI52" s="524"/>
      <c r="AJ52" s="686"/>
      <c r="AK52" s="503"/>
      <c r="AL52" s="524"/>
      <c r="AM52" s="685"/>
      <c r="AN52" s="503"/>
      <c r="AO52" s="524"/>
      <c r="AP52" s="685"/>
      <c r="AQ52" s="503"/>
      <c r="AR52" s="524"/>
      <c r="AS52" s="685"/>
      <c r="AT52" s="503"/>
      <c r="AU52" s="524"/>
      <c r="AV52" s="685"/>
      <c r="AW52" s="503"/>
      <c r="AX52" s="524"/>
      <c r="AY52" s="685"/>
      <c r="AZ52" s="503"/>
      <c r="BA52" s="524"/>
      <c r="BB52" s="685"/>
      <c r="BC52" s="503"/>
      <c r="BD52" s="524"/>
      <c r="BE52" s="685"/>
      <c r="BF52" s="503"/>
      <c r="BG52" s="524"/>
      <c r="BH52" s="685"/>
      <c r="BI52" s="503"/>
      <c r="BJ52" s="524"/>
      <c r="BK52" s="685"/>
      <c r="BL52" s="503"/>
      <c r="BM52" s="524"/>
      <c r="BN52" s="701"/>
      <c r="BO52" s="503"/>
      <c r="BP52" s="503"/>
      <c r="BQ52" s="503"/>
      <c r="BR52" s="524"/>
    </row>
    <row r="53" spans="2:70" ht="13.5" customHeight="1" x14ac:dyDescent="0.25">
      <c r="B53" s="697"/>
      <c r="C53" s="503"/>
      <c r="D53" s="524"/>
      <c r="E53" s="698"/>
      <c r="F53" s="503"/>
      <c r="G53" s="503"/>
      <c r="H53" s="503"/>
      <c r="I53" s="524"/>
      <c r="J53" s="575"/>
      <c r="K53" s="503"/>
      <c r="L53" s="503"/>
      <c r="M53" s="503"/>
      <c r="N53" s="503"/>
      <c r="O53" s="688"/>
      <c r="P53" s="503"/>
      <c r="Q53" s="524"/>
      <c r="R53" s="699"/>
      <c r="S53" s="503"/>
      <c r="T53" s="524"/>
      <c r="U53" s="698"/>
      <c r="V53" s="503"/>
      <c r="W53" s="524"/>
      <c r="X53" s="700"/>
      <c r="Y53" s="503"/>
      <c r="Z53" s="503"/>
      <c r="AA53" s="573"/>
      <c r="AB53" s="503"/>
      <c r="AC53" s="503"/>
      <c r="AD53" s="688"/>
      <c r="AE53" s="503"/>
      <c r="AF53" s="524"/>
      <c r="AG53" s="688"/>
      <c r="AH53" s="503"/>
      <c r="AI53" s="524"/>
      <c r="AJ53" s="688"/>
      <c r="AK53" s="503"/>
      <c r="AL53" s="524"/>
      <c r="AM53" s="687"/>
      <c r="AN53" s="503"/>
      <c r="AO53" s="524"/>
      <c r="AP53" s="687"/>
      <c r="AQ53" s="503"/>
      <c r="AR53" s="524"/>
      <c r="AS53" s="687"/>
      <c r="AT53" s="503"/>
      <c r="AU53" s="524"/>
      <c r="AV53" s="687"/>
      <c r="AW53" s="503"/>
      <c r="AX53" s="524"/>
      <c r="AY53" s="687"/>
      <c r="AZ53" s="503"/>
      <c r="BA53" s="524"/>
      <c r="BB53" s="687"/>
      <c r="BC53" s="503"/>
      <c r="BD53" s="524"/>
      <c r="BE53" s="687"/>
      <c r="BF53" s="503"/>
      <c r="BG53" s="524"/>
      <c r="BH53" s="687"/>
      <c r="BI53" s="503"/>
      <c r="BJ53" s="524"/>
      <c r="BK53" s="687"/>
      <c r="BL53" s="503"/>
      <c r="BM53" s="524"/>
      <c r="BN53" s="696"/>
      <c r="BO53" s="503"/>
      <c r="BP53" s="503"/>
      <c r="BQ53" s="503"/>
      <c r="BR53" s="524"/>
    </row>
    <row r="54" spans="2:70" ht="13.5" customHeight="1" x14ac:dyDescent="0.25">
      <c r="B54" s="708"/>
      <c r="C54" s="535"/>
      <c r="D54" s="536"/>
      <c r="E54" s="709"/>
      <c r="F54" s="535"/>
      <c r="G54" s="535"/>
      <c r="H54" s="535"/>
      <c r="I54" s="536"/>
      <c r="J54" s="595"/>
      <c r="K54" s="535"/>
      <c r="L54" s="535"/>
      <c r="M54" s="535"/>
      <c r="N54" s="535"/>
      <c r="O54" s="703"/>
      <c r="P54" s="535"/>
      <c r="Q54" s="536"/>
      <c r="R54" s="710"/>
      <c r="S54" s="535"/>
      <c r="T54" s="536"/>
      <c r="U54" s="709"/>
      <c r="V54" s="535"/>
      <c r="W54" s="536"/>
      <c r="X54" s="711"/>
      <c r="Y54" s="535"/>
      <c r="Z54" s="535"/>
      <c r="AA54" s="596"/>
      <c r="AB54" s="535"/>
      <c r="AC54" s="535"/>
      <c r="AD54" s="703"/>
      <c r="AE54" s="535"/>
      <c r="AF54" s="536"/>
      <c r="AG54" s="703"/>
      <c r="AH54" s="535"/>
      <c r="AI54" s="536"/>
      <c r="AJ54" s="703"/>
      <c r="AK54" s="535"/>
      <c r="AL54" s="536"/>
      <c r="AM54" s="702"/>
      <c r="AN54" s="535"/>
      <c r="AO54" s="536"/>
      <c r="AP54" s="702"/>
      <c r="AQ54" s="535"/>
      <c r="AR54" s="536"/>
      <c r="AS54" s="702"/>
      <c r="AT54" s="535"/>
      <c r="AU54" s="536"/>
      <c r="AV54" s="702"/>
      <c r="AW54" s="535"/>
      <c r="AX54" s="536"/>
      <c r="AY54" s="702"/>
      <c r="AZ54" s="535"/>
      <c r="BA54" s="536"/>
      <c r="BB54" s="702"/>
      <c r="BC54" s="535"/>
      <c r="BD54" s="536"/>
      <c r="BE54" s="702"/>
      <c r="BF54" s="535"/>
      <c r="BG54" s="536"/>
      <c r="BH54" s="702"/>
      <c r="BI54" s="535"/>
      <c r="BJ54" s="536"/>
      <c r="BK54" s="702"/>
      <c r="BL54" s="535"/>
      <c r="BM54" s="536"/>
      <c r="BN54" s="707"/>
      <c r="BO54" s="535"/>
      <c r="BP54" s="535"/>
      <c r="BQ54" s="535"/>
      <c r="BR54" s="536"/>
    </row>
    <row r="55" spans="2:70" ht="13.5" customHeight="1" x14ac:dyDescent="0.25">
      <c r="B55" s="697"/>
      <c r="C55" s="503"/>
      <c r="D55" s="524"/>
      <c r="E55" s="698"/>
      <c r="F55" s="503"/>
      <c r="G55" s="503"/>
      <c r="H55" s="503"/>
      <c r="I55" s="524"/>
      <c r="J55" s="575"/>
      <c r="K55" s="503"/>
      <c r="L55" s="503"/>
      <c r="M55" s="503"/>
      <c r="N55" s="503"/>
      <c r="O55" s="688"/>
      <c r="P55" s="503"/>
      <c r="Q55" s="524"/>
      <c r="R55" s="699"/>
      <c r="S55" s="503"/>
      <c r="T55" s="524"/>
      <c r="U55" s="698"/>
      <c r="V55" s="503"/>
      <c r="W55" s="524"/>
      <c r="X55" s="700"/>
      <c r="Y55" s="503"/>
      <c r="Z55" s="503"/>
      <c r="AA55" s="573"/>
      <c r="AB55" s="503"/>
      <c r="AC55" s="503"/>
      <c r="AD55" s="688"/>
      <c r="AE55" s="503"/>
      <c r="AF55" s="524"/>
      <c r="AG55" s="688"/>
      <c r="AH55" s="503"/>
      <c r="AI55" s="524"/>
      <c r="AJ55" s="688"/>
      <c r="AK55" s="503"/>
      <c r="AL55" s="524"/>
      <c r="AM55" s="687"/>
      <c r="AN55" s="503"/>
      <c r="AO55" s="524"/>
      <c r="AP55" s="687"/>
      <c r="AQ55" s="503"/>
      <c r="AR55" s="524"/>
      <c r="AS55" s="687"/>
      <c r="AT55" s="503"/>
      <c r="AU55" s="524"/>
      <c r="AV55" s="687"/>
      <c r="AW55" s="503"/>
      <c r="AX55" s="524"/>
      <c r="AY55" s="687"/>
      <c r="AZ55" s="503"/>
      <c r="BA55" s="524"/>
      <c r="BB55" s="687"/>
      <c r="BC55" s="503"/>
      <c r="BD55" s="524"/>
      <c r="BE55" s="687"/>
      <c r="BF55" s="503"/>
      <c r="BG55" s="524"/>
      <c r="BH55" s="687"/>
      <c r="BI55" s="503"/>
      <c r="BJ55" s="524"/>
      <c r="BK55" s="687"/>
      <c r="BL55" s="503"/>
      <c r="BM55" s="524"/>
      <c r="BN55" s="696"/>
      <c r="BO55" s="503"/>
      <c r="BP55" s="503"/>
      <c r="BQ55" s="503"/>
      <c r="BR55" s="524"/>
    </row>
    <row r="56" spans="2:70" ht="13.5" customHeight="1" x14ac:dyDescent="0.25">
      <c r="B56" s="704"/>
      <c r="C56" s="503"/>
      <c r="D56" s="524"/>
      <c r="E56" s="502"/>
      <c r="F56" s="503"/>
      <c r="G56" s="503"/>
      <c r="H56" s="503"/>
      <c r="I56" s="524"/>
      <c r="J56" s="571"/>
      <c r="K56" s="503"/>
      <c r="L56" s="503"/>
      <c r="M56" s="503"/>
      <c r="N56" s="503"/>
      <c r="O56" s="686"/>
      <c r="P56" s="503"/>
      <c r="Q56" s="524"/>
      <c r="R56" s="705"/>
      <c r="S56" s="503"/>
      <c r="T56" s="524"/>
      <c r="U56" s="502"/>
      <c r="V56" s="503"/>
      <c r="W56" s="524"/>
      <c r="X56" s="706"/>
      <c r="Y56" s="503"/>
      <c r="Z56" s="503"/>
      <c r="AA56" s="569"/>
      <c r="AB56" s="503"/>
      <c r="AC56" s="503"/>
      <c r="AD56" s="686"/>
      <c r="AE56" s="503"/>
      <c r="AF56" s="524"/>
      <c r="AG56" s="686"/>
      <c r="AH56" s="503"/>
      <c r="AI56" s="524"/>
      <c r="AJ56" s="686"/>
      <c r="AK56" s="503"/>
      <c r="AL56" s="524"/>
      <c r="AM56" s="685"/>
      <c r="AN56" s="503"/>
      <c r="AO56" s="524"/>
      <c r="AP56" s="685"/>
      <c r="AQ56" s="503"/>
      <c r="AR56" s="524"/>
      <c r="AS56" s="685"/>
      <c r="AT56" s="503"/>
      <c r="AU56" s="524"/>
      <c r="AV56" s="685"/>
      <c r="AW56" s="503"/>
      <c r="AX56" s="524"/>
      <c r="AY56" s="685"/>
      <c r="AZ56" s="503"/>
      <c r="BA56" s="524"/>
      <c r="BB56" s="685"/>
      <c r="BC56" s="503"/>
      <c r="BD56" s="524"/>
      <c r="BE56" s="685"/>
      <c r="BF56" s="503"/>
      <c r="BG56" s="524"/>
      <c r="BH56" s="685"/>
      <c r="BI56" s="503"/>
      <c r="BJ56" s="524"/>
      <c r="BK56" s="685"/>
      <c r="BL56" s="503"/>
      <c r="BM56" s="524"/>
      <c r="BN56" s="701"/>
      <c r="BO56" s="503"/>
      <c r="BP56" s="503"/>
      <c r="BQ56" s="503"/>
      <c r="BR56" s="524"/>
    </row>
    <row r="57" spans="2:70" ht="13.5" customHeight="1" x14ac:dyDescent="0.25">
      <c r="B57" s="697"/>
      <c r="C57" s="503"/>
      <c r="D57" s="524"/>
      <c r="E57" s="698"/>
      <c r="F57" s="503"/>
      <c r="G57" s="503"/>
      <c r="H57" s="503"/>
      <c r="I57" s="524"/>
      <c r="J57" s="575"/>
      <c r="K57" s="503"/>
      <c r="L57" s="503"/>
      <c r="M57" s="503"/>
      <c r="N57" s="503"/>
      <c r="O57" s="688"/>
      <c r="P57" s="503"/>
      <c r="Q57" s="524"/>
      <c r="R57" s="699"/>
      <c r="S57" s="503"/>
      <c r="T57" s="524"/>
      <c r="U57" s="698"/>
      <c r="V57" s="503"/>
      <c r="W57" s="524"/>
      <c r="X57" s="700"/>
      <c r="Y57" s="503"/>
      <c r="Z57" s="503"/>
      <c r="AA57" s="573"/>
      <c r="AB57" s="503"/>
      <c r="AC57" s="503"/>
      <c r="AD57" s="688"/>
      <c r="AE57" s="503"/>
      <c r="AF57" s="524"/>
      <c r="AG57" s="688"/>
      <c r="AH57" s="503"/>
      <c r="AI57" s="524"/>
      <c r="AJ57" s="688"/>
      <c r="AK57" s="503"/>
      <c r="AL57" s="524"/>
      <c r="AM57" s="687"/>
      <c r="AN57" s="503"/>
      <c r="AO57" s="524"/>
      <c r="AP57" s="687"/>
      <c r="AQ57" s="503"/>
      <c r="AR57" s="524"/>
      <c r="AS57" s="687"/>
      <c r="AT57" s="503"/>
      <c r="AU57" s="524"/>
      <c r="AV57" s="687"/>
      <c r="AW57" s="503"/>
      <c r="AX57" s="524"/>
      <c r="AY57" s="687"/>
      <c r="AZ57" s="503"/>
      <c r="BA57" s="524"/>
      <c r="BB57" s="687"/>
      <c r="BC57" s="503"/>
      <c r="BD57" s="524"/>
      <c r="BE57" s="687"/>
      <c r="BF57" s="503"/>
      <c r="BG57" s="524"/>
      <c r="BH57" s="687"/>
      <c r="BI57" s="503"/>
      <c r="BJ57" s="524"/>
      <c r="BK57" s="687"/>
      <c r="BL57" s="503"/>
      <c r="BM57" s="524"/>
      <c r="BN57" s="696"/>
      <c r="BO57" s="503"/>
      <c r="BP57" s="503"/>
      <c r="BQ57" s="503"/>
      <c r="BR57" s="524"/>
    </row>
    <row r="58" spans="2:70" ht="13.5" customHeight="1" x14ac:dyDescent="0.25">
      <c r="B58" s="704"/>
      <c r="C58" s="503"/>
      <c r="D58" s="524"/>
      <c r="E58" s="502"/>
      <c r="F58" s="503"/>
      <c r="G58" s="503"/>
      <c r="H58" s="503"/>
      <c r="I58" s="524"/>
      <c r="J58" s="571"/>
      <c r="K58" s="503"/>
      <c r="L58" s="503"/>
      <c r="M58" s="503"/>
      <c r="N58" s="503"/>
      <c r="O58" s="686"/>
      <c r="P58" s="503"/>
      <c r="Q58" s="524"/>
      <c r="R58" s="705"/>
      <c r="S58" s="503"/>
      <c r="T58" s="524"/>
      <c r="U58" s="502"/>
      <c r="V58" s="503"/>
      <c r="W58" s="524"/>
      <c r="X58" s="706"/>
      <c r="Y58" s="503"/>
      <c r="Z58" s="503"/>
      <c r="AA58" s="569"/>
      <c r="AB58" s="503"/>
      <c r="AC58" s="503"/>
      <c r="AD58" s="686"/>
      <c r="AE58" s="503"/>
      <c r="AF58" s="524"/>
      <c r="AG58" s="686"/>
      <c r="AH58" s="503"/>
      <c r="AI58" s="524"/>
      <c r="AJ58" s="686"/>
      <c r="AK58" s="503"/>
      <c r="AL58" s="524"/>
      <c r="AM58" s="685"/>
      <c r="AN58" s="503"/>
      <c r="AO58" s="524"/>
      <c r="AP58" s="685"/>
      <c r="AQ58" s="503"/>
      <c r="AR58" s="524"/>
      <c r="AS58" s="685"/>
      <c r="AT58" s="503"/>
      <c r="AU58" s="524"/>
      <c r="AV58" s="685"/>
      <c r="AW58" s="503"/>
      <c r="AX58" s="524"/>
      <c r="AY58" s="685"/>
      <c r="AZ58" s="503"/>
      <c r="BA58" s="524"/>
      <c r="BB58" s="685"/>
      <c r="BC58" s="503"/>
      <c r="BD58" s="524"/>
      <c r="BE58" s="685"/>
      <c r="BF58" s="503"/>
      <c r="BG58" s="524"/>
      <c r="BH58" s="685"/>
      <c r="BI58" s="503"/>
      <c r="BJ58" s="524"/>
      <c r="BK58" s="685"/>
      <c r="BL58" s="503"/>
      <c r="BM58" s="524"/>
      <c r="BN58" s="701"/>
      <c r="BO58" s="503"/>
      <c r="BP58" s="503"/>
      <c r="BQ58" s="503"/>
      <c r="BR58" s="524"/>
    </row>
    <row r="59" spans="2:70" ht="13.5" customHeight="1" x14ac:dyDescent="0.25">
      <c r="B59" s="697"/>
      <c r="C59" s="503"/>
      <c r="D59" s="524"/>
      <c r="E59" s="698"/>
      <c r="F59" s="503"/>
      <c r="G59" s="503"/>
      <c r="H59" s="503"/>
      <c r="I59" s="524"/>
      <c r="J59" s="575"/>
      <c r="K59" s="503"/>
      <c r="L59" s="503"/>
      <c r="M59" s="503"/>
      <c r="N59" s="503"/>
      <c r="O59" s="688"/>
      <c r="P59" s="503"/>
      <c r="Q59" s="524"/>
      <c r="R59" s="699"/>
      <c r="S59" s="503"/>
      <c r="T59" s="524"/>
      <c r="U59" s="698"/>
      <c r="V59" s="503"/>
      <c r="W59" s="524"/>
      <c r="X59" s="700"/>
      <c r="Y59" s="503"/>
      <c r="Z59" s="503"/>
      <c r="AA59" s="573"/>
      <c r="AB59" s="503"/>
      <c r="AC59" s="503"/>
      <c r="AD59" s="688"/>
      <c r="AE59" s="503"/>
      <c r="AF59" s="524"/>
      <c r="AG59" s="688"/>
      <c r="AH59" s="503"/>
      <c r="AI59" s="524"/>
      <c r="AJ59" s="688"/>
      <c r="AK59" s="503"/>
      <c r="AL59" s="524"/>
      <c r="AM59" s="687"/>
      <c r="AN59" s="503"/>
      <c r="AO59" s="524"/>
      <c r="AP59" s="687"/>
      <c r="AQ59" s="503"/>
      <c r="AR59" s="524"/>
      <c r="AS59" s="687"/>
      <c r="AT59" s="503"/>
      <c r="AU59" s="524"/>
      <c r="AV59" s="687"/>
      <c r="AW59" s="503"/>
      <c r="AX59" s="524"/>
      <c r="AY59" s="687"/>
      <c r="AZ59" s="503"/>
      <c r="BA59" s="524"/>
      <c r="BB59" s="687"/>
      <c r="BC59" s="503"/>
      <c r="BD59" s="524"/>
      <c r="BE59" s="687"/>
      <c r="BF59" s="503"/>
      <c r="BG59" s="524"/>
      <c r="BH59" s="687"/>
      <c r="BI59" s="503"/>
      <c r="BJ59" s="524"/>
      <c r="BK59" s="687"/>
      <c r="BL59" s="503"/>
      <c r="BM59" s="524"/>
      <c r="BN59" s="696"/>
      <c r="BO59" s="503"/>
      <c r="BP59" s="503"/>
      <c r="BQ59" s="503"/>
      <c r="BR59" s="524"/>
    </row>
    <row r="60" spans="2:70" ht="13.5" customHeight="1" x14ac:dyDescent="0.25">
      <c r="B60" s="708"/>
      <c r="C60" s="535"/>
      <c r="D60" s="536"/>
      <c r="E60" s="709"/>
      <c r="F60" s="535"/>
      <c r="G60" s="535"/>
      <c r="H60" s="535"/>
      <c r="I60" s="536"/>
      <c r="J60" s="595"/>
      <c r="K60" s="535"/>
      <c r="L60" s="535"/>
      <c r="M60" s="535"/>
      <c r="N60" s="535"/>
      <c r="O60" s="703"/>
      <c r="P60" s="535"/>
      <c r="Q60" s="536"/>
      <c r="R60" s="710"/>
      <c r="S60" s="535"/>
      <c r="T60" s="536"/>
      <c r="U60" s="709"/>
      <c r="V60" s="535"/>
      <c r="W60" s="536"/>
      <c r="X60" s="711"/>
      <c r="Y60" s="535"/>
      <c r="Z60" s="535"/>
      <c r="AA60" s="596"/>
      <c r="AB60" s="535"/>
      <c r="AC60" s="535"/>
      <c r="AD60" s="703"/>
      <c r="AE60" s="535"/>
      <c r="AF60" s="536"/>
      <c r="AG60" s="703"/>
      <c r="AH60" s="535"/>
      <c r="AI60" s="536"/>
      <c r="AJ60" s="703"/>
      <c r="AK60" s="535"/>
      <c r="AL60" s="536"/>
      <c r="AM60" s="702"/>
      <c r="AN60" s="535"/>
      <c r="AO60" s="536"/>
      <c r="AP60" s="702"/>
      <c r="AQ60" s="535"/>
      <c r="AR60" s="536"/>
      <c r="AS60" s="702"/>
      <c r="AT60" s="535"/>
      <c r="AU60" s="536"/>
      <c r="AV60" s="702"/>
      <c r="AW60" s="535"/>
      <c r="AX60" s="536"/>
      <c r="AY60" s="702"/>
      <c r="AZ60" s="535"/>
      <c r="BA60" s="536"/>
      <c r="BB60" s="702"/>
      <c r="BC60" s="535"/>
      <c r="BD60" s="536"/>
      <c r="BE60" s="702"/>
      <c r="BF60" s="535"/>
      <c r="BG60" s="536"/>
      <c r="BH60" s="702"/>
      <c r="BI60" s="535"/>
      <c r="BJ60" s="536"/>
      <c r="BK60" s="702"/>
      <c r="BL60" s="535"/>
      <c r="BM60" s="536"/>
      <c r="BN60" s="707"/>
      <c r="BO60" s="535"/>
      <c r="BP60" s="535"/>
      <c r="BQ60" s="535"/>
      <c r="BR60" s="536"/>
    </row>
    <row r="61" spans="2:70" ht="13.5" customHeight="1" x14ac:dyDescent="0.25">
      <c r="B61" s="697"/>
      <c r="C61" s="503"/>
      <c r="D61" s="524"/>
      <c r="E61" s="698"/>
      <c r="F61" s="503"/>
      <c r="G61" s="503"/>
      <c r="H61" s="503"/>
      <c r="I61" s="524"/>
      <c r="J61" s="575"/>
      <c r="K61" s="503"/>
      <c r="L61" s="503"/>
      <c r="M61" s="503"/>
      <c r="N61" s="503"/>
      <c r="O61" s="688"/>
      <c r="P61" s="503"/>
      <c r="Q61" s="524"/>
      <c r="R61" s="699"/>
      <c r="S61" s="503"/>
      <c r="T61" s="524"/>
      <c r="U61" s="698"/>
      <c r="V61" s="503"/>
      <c r="W61" s="524"/>
      <c r="X61" s="700"/>
      <c r="Y61" s="503"/>
      <c r="Z61" s="503"/>
      <c r="AA61" s="573"/>
      <c r="AB61" s="503"/>
      <c r="AC61" s="503"/>
      <c r="AD61" s="688"/>
      <c r="AE61" s="503"/>
      <c r="AF61" s="524"/>
      <c r="AG61" s="688"/>
      <c r="AH61" s="503"/>
      <c r="AI61" s="524"/>
      <c r="AJ61" s="688"/>
      <c r="AK61" s="503"/>
      <c r="AL61" s="524"/>
      <c r="AM61" s="687"/>
      <c r="AN61" s="503"/>
      <c r="AO61" s="524"/>
      <c r="AP61" s="687"/>
      <c r="AQ61" s="503"/>
      <c r="AR61" s="524"/>
      <c r="AS61" s="687"/>
      <c r="AT61" s="503"/>
      <c r="AU61" s="524"/>
      <c r="AV61" s="687"/>
      <c r="AW61" s="503"/>
      <c r="AX61" s="524"/>
      <c r="AY61" s="687"/>
      <c r="AZ61" s="503"/>
      <c r="BA61" s="524"/>
      <c r="BB61" s="687"/>
      <c r="BC61" s="503"/>
      <c r="BD61" s="524"/>
      <c r="BE61" s="687"/>
      <c r="BF61" s="503"/>
      <c r="BG61" s="524"/>
      <c r="BH61" s="687"/>
      <c r="BI61" s="503"/>
      <c r="BJ61" s="524"/>
      <c r="BK61" s="687"/>
      <c r="BL61" s="503"/>
      <c r="BM61" s="524"/>
      <c r="BN61" s="696"/>
      <c r="BO61" s="503"/>
      <c r="BP61" s="503"/>
      <c r="BQ61" s="503"/>
      <c r="BR61" s="524"/>
    </row>
    <row r="62" spans="2:70" ht="13.5" customHeight="1" x14ac:dyDescent="0.25">
      <c r="B62" s="704"/>
      <c r="C62" s="503"/>
      <c r="D62" s="524"/>
      <c r="E62" s="502"/>
      <c r="F62" s="503"/>
      <c r="G62" s="503"/>
      <c r="H62" s="503"/>
      <c r="I62" s="524"/>
      <c r="J62" s="571"/>
      <c r="K62" s="503"/>
      <c r="L62" s="503"/>
      <c r="M62" s="503"/>
      <c r="N62" s="503"/>
      <c r="O62" s="686"/>
      <c r="P62" s="503"/>
      <c r="Q62" s="524"/>
      <c r="R62" s="705"/>
      <c r="S62" s="503"/>
      <c r="T62" s="524"/>
      <c r="U62" s="502"/>
      <c r="V62" s="503"/>
      <c r="W62" s="524"/>
      <c r="X62" s="706"/>
      <c r="Y62" s="503"/>
      <c r="Z62" s="503"/>
      <c r="AA62" s="569"/>
      <c r="AB62" s="503"/>
      <c r="AC62" s="503"/>
      <c r="AD62" s="686"/>
      <c r="AE62" s="503"/>
      <c r="AF62" s="524"/>
      <c r="AG62" s="686"/>
      <c r="AH62" s="503"/>
      <c r="AI62" s="524"/>
      <c r="AJ62" s="686"/>
      <c r="AK62" s="503"/>
      <c r="AL62" s="524"/>
      <c r="AM62" s="685"/>
      <c r="AN62" s="503"/>
      <c r="AO62" s="524"/>
      <c r="AP62" s="685"/>
      <c r="AQ62" s="503"/>
      <c r="AR62" s="524"/>
      <c r="AS62" s="685"/>
      <c r="AT62" s="503"/>
      <c r="AU62" s="524"/>
      <c r="AV62" s="685"/>
      <c r="AW62" s="503"/>
      <c r="AX62" s="524"/>
      <c r="AY62" s="685"/>
      <c r="AZ62" s="503"/>
      <c r="BA62" s="524"/>
      <c r="BB62" s="685"/>
      <c r="BC62" s="503"/>
      <c r="BD62" s="524"/>
      <c r="BE62" s="685"/>
      <c r="BF62" s="503"/>
      <c r="BG62" s="524"/>
      <c r="BH62" s="685"/>
      <c r="BI62" s="503"/>
      <c r="BJ62" s="524"/>
      <c r="BK62" s="685"/>
      <c r="BL62" s="503"/>
      <c r="BM62" s="524"/>
      <c r="BN62" s="701"/>
      <c r="BO62" s="503"/>
      <c r="BP62" s="503"/>
      <c r="BQ62" s="503"/>
      <c r="BR62" s="524"/>
    </row>
    <row r="63" spans="2:70" ht="13.5" customHeight="1" x14ac:dyDescent="0.25">
      <c r="B63" s="697"/>
      <c r="C63" s="503"/>
      <c r="D63" s="524"/>
      <c r="E63" s="698"/>
      <c r="F63" s="503"/>
      <c r="G63" s="503"/>
      <c r="H63" s="503"/>
      <c r="I63" s="524"/>
      <c r="J63" s="575"/>
      <c r="K63" s="503"/>
      <c r="L63" s="503"/>
      <c r="M63" s="503"/>
      <c r="N63" s="503"/>
      <c r="O63" s="688"/>
      <c r="P63" s="503"/>
      <c r="Q63" s="524"/>
      <c r="R63" s="699"/>
      <c r="S63" s="503"/>
      <c r="T63" s="524"/>
      <c r="U63" s="698"/>
      <c r="V63" s="503"/>
      <c r="W63" s="524"/>
      <c r="X63" s="700"/>
      <c r="Y63" s="503"/>
      <c r="Z63" s="503"/>
      <c r="AA63" s="573"/>
      <c r="AB63" s="503"/>
      <c r="AC63" s="503"/>
      <c r="AD63" s="688"/>
      <c r="AE63" s="503"/>
      <c r="AF63" s="524"/>
      <c r="AG63" s="688"/>
      <c r="AH63" s="503"/>
      <c r="AI63" s="524"/>
      <c r="AJ63" s="688"/>
      <c r="AK63" s="503"/>
      <c r="AL63" s="524"/>
      <c r="AM63" s="687"/>
      <c r="AN63" s="503"/>
      <c r="AO63" s="524"/>
      <c r="AP63" s="687"/>
      <c r="AQ63" s="503"/>
      <c r="AR63" s="524"/>
      <c r="AS63" s="687"/>
      <c r="AT63" s="503"/>
      <c r="AU63" s="524"/>
      <c r="AV63" s="687"/>
      <c r="AW63" s="503"/>
      <c r="AX63" s="524"/>
      <c r="AY63" s="687"/>
      <c r="AZ63" s="503"/>
      <c r="BA63" s="524"/>
      <c r="BB63" s="687"/>
      <c r="BC63" s="503"/>
      <c r="BD63" s="524"/>
      <c r="BE63" s="687"/>
      <c r="BF63" s="503"/>
      <c r="BG63" s="524"/>
      <c r="BH63" s="687"/>
      <c r="BI63" s="503"/>
      <c r="BJ63" s="524"/>
      <c r="BK63" s="687"/>
      <c r="BL63" s="503"/>
      <c r="BM63" s="524"/>
      <c r="BN63" s="696"/>
      <c r="BO63" s="503"/>
      <c r="BP63" s="503"/>
      <c r="BQ63" s="503"/>
      <c r="BR63" s="524"/>
    </row>
    <row r="64" spans="2:70" ht="13.5" customHeight="1" x14ac:dyDescent="0.25">
      <c r="B64" s="704"/>
      <c r="C64" s="503"/>
      <c r="D64" s="524"/>
      <c r="E64" s="502"/>
      <c r="F64" s="503"/>
      <c r="G64" s="503"/>
      <c r="H64" s="503"/>
      <c r="I64" s="524"/>
      <c r="J64" s="571"/>
      <c r="K64" s="503"/>
      <c r="L64" s="503"/>
      <c r="M64" s="503"/>
      <c r="N64" s="503"/>
      <c r="O64" s="686"/>
      <c r="P64" s="503"/>
      <c r="Q64" s="524"/>
      <c r="R64" s="705"/>
      <c r="S64" s="503"/>
      <c r="T64" s="524"/>
      <c r="U64" s="502"/>
      <c r="V64" s="503"/>
      <c r="W64" s="524"/>
      <c r="X64" s="706"/>
      <c r="Y64" s="503"/>
      <c r="Z64" s="503"/>
      <c r="AA64" s="569"/>
      <c r="AB64" s="503"/>
      <c r="AC64" s="503"/>
      <c r="AD64" s="686"/>
      <c r="AE64" s="503"/>
      <c r="AF64" s="524"/>
      <c r="AG64" s="686"/>
      <c r="AH64" s="503"/>
      <c r="AI64" s="524"/>
      <c r="AJ64" s="686"/>
      <c r="AK64" s="503"/>
      <c r="AL64" s="524"/>
      <c r="AM64" s="685"/>
      <c r="AN64" s="503"/>
      <c r="AO64" s="524"/>
      <c r="AP64" s="685"/>
      <c r="AQ64" s="503"/>
      <c r="AR64" s="524"/>
      <c r="AS64" s="685"/>
      <c r="AT64" s="503"/>
      <c r="AU64" s="524"/>
      <c r="AV64" s="685"/>
      <c r="AW64" s="503"/>
      <c r="AX64" s="524"/>
      <c r="AY64" s="685"/>
      <c r="AZ64" s="503"/>
      <c r="BA64" s="524"/>
      <c r="BB64" s="685"/>
      <c r="BC64" s="503"/>
      <c r="BD64" s="524"/>
      <c r="BE64" s="685"/>
      <c r="BF64" s="503"/>
      <c r="BG64" s="524"/>
      <c r="BH64" s="685"/>
      <c r="BI64" s="503"/>
      <c r="BJ64" s="524"/>
      <c r="BK64" s="685"/>
      <c r="BL64" s="503"/>
      <c r="BM64" s="524"/>
      <c r="BN64" s="701"/>
      <c r="BO64" s="503"/>
      <c r="BP64" s="503"/>
      <c r="BQ64" s="503"/>
      <c r="BR64" s="524"/>
    </row>
    <row r="65" spans="1:70" ht="13.5" customHeight="1" x14ac:dyDescent="0.25">
      <c r="B65" s="697"/>
      <c r="C65" s="503"/>
      <c r="D65" s="524"/>
      <c r="E65" s="698"/>
      <c r="F65" s="503"/>
      <c r="G65" s="503"/>
      <c r="H65" s="503"/>
      <c r="I65" s="524"/>
      <c r="J65" s="575"/>
      <c r="K65" s="503"/>
      <c r="L65" s="503"/>
      <c r="M65" s="503"/>
      <c r="N65" s="503"/>
      <c r="O65" s="688"/>
      <c r="P65" s="503"/>
      <c r="Q65" s="524"/>
      <c r="R65" s="699"/>
      <c r="S65" s="503"/>
      <c r="T65" s="524"/>
      <c r="U65" s="698"/>
      <c r="V65" s="503"/>
      <c r="W65" s="524"/>
      <c r="X65" s="700"/>
      <c r="Y65" s="503"/>
      <c r="Z65" s="503"/>
      <c r="AA65" s="573"/>
      <c r="AB65" s="503"/>
      <c r="AC65" s="503"/>
      <c r="AD65" s="688"/>
      <c r="AE65" s="503"/>
      <c r="AF65" s="524"/>
      <c r="AG65" s="688"/>
      <c r="AH65" s="503"/>
      <c r="AI65" s="524"/>
      <c r="AJ65" s="688"/>
      <c r="AK65" s="503"/>
      <c r="AL65" s="524"/>
      <c r="AM65" s="687"/>
      <c r="AN65" s="503"/>
      <c r="AO65" s="524"/>
      <c r="AP65" s="687"/>
      <c r="AQ65" s="503"/>
      <c r="AR65" s="524"/>
      <c r="AS65" s="687"/>
      <c r="AT65" s="503"/>
      <c r="AU65" s="524"/>
      <c r="AV65" s="687"/>
      <c r="AW65" s="503"/>
      <c r="AX65" s="524"/>
      <c r="AY65" s="687"/>
      <c r="AZ65" s="503"/>
      <c r="BA65" s="524"/>
      <c r="BB65" s="687"/>
      <c r="BC65" s="503"/>
      <c r="BD65" s="524"/>
      <c r="BE65" s="687"/>
      <c r="BF65" s="503"/>
      <c r="BG65" s="524"/>
      <c r="BH65" s="687"/>
      <c r="BI65" s="503"/>
      <c r="BJ65" s="524"/>
      <c r="BK65" s="687"/>
      <c r="BL65" s="503"/>
      <c r="BM65" s="524"/>
      <c r="BN65" s="696"/>
      <c r="BO65" s="503"/>
      <c r="BP65" s="503"/>
      <c r="BQ65" s="503"/>
      <c r="BR65" s="524"/>
    </row>
    <row r="66" spans="1:70" ht="13.5" customHeight="1" x14ac:dyDescent="0.25">
      <c r="B66" s="708"/>
      <c r="C66" s="535"/>
      <c r="D66" s="536"/>
      <c r="E66" s="709"/>
      <c r="F66" s="535"/>
      <c r="G66" s="535"/>
      <c r="H66" s="535"/>
      <c r="I66" s="536"/>
      <c r="J66" s="595"/>
      <c r="K66" s="535"/>
      <c r="L66" s="535"/>
      <c r="M66" s="535"/>
      <c r="N66" s="535"/>
      <c r="O66" s="703"/>
      <c r="P66" s="535"/>
      <c r="Q66" s="536"/>
      <c r="R66" s="710"/>
      <c r="S66" s="535"/>
      <c r="T66" s="536"/>
      <c r="U66" s="709"/>
      <c r="V66" s="535"/>
      <c r="W66" s="536"/>
      <c r="X66" s="711"/>
      <c r="Y66" s="535"/>
      <c r="Z66" s="535"/>
      <c r="AA66" s="596"/>
      <c r="AB66" s="535"/>
      <c r="AC66" s="535"/>
      <c r="AD66" s="703"/>
      <c r="AE66" s="535"/>
      <c r="AF66" s="536"/>
      <c r="AG66" s="703"/>
      <c r="AH66" s="535"/>
      <c r="AI66" s="536"/>
      <c r="AJ66" s="703"/>
      <c r="AK66" s="535"/>
      <c r="AL66" s="536"/>
      <c r="AM66" s="702"/>
      <c r="AN66" s="535"/>
      <c r="AO66" s="536"/>
      <c r="AP66" s="702"/>
      <c r="AQ66" s="535"/>
      <c r="AR66" s="536"/>
      <c r="AS66" s="702"/>
      <c r="AT66" s="535"/>
      <c r="AU66" s="536"/>
      <c r="AV66" s="702"/>
      <c r="AW66" s="535"/>
      <c r="AX66" s="536"/>
      <c r="AY66" s="702"/>
      <c r="AZ66" s="535"/>
      <c r="BA66" s="536"/>
      <c r="BB66" s="702"/>
      <c r="BC66" s="535"/>
      <c r="BD66" s="536"/>
      <c r="BE66" s="702"/>
      <c r="BF66" s="535"/>
      <c r="BG66" s="536"/>
      <c r="BH66" s="702"/>
      <c r="BI66" s="535"/>
      <c r="BJ66" s="536"/>
      <c r="BK66" s="702"/>
      <c r="BL66" s="535"/>
      <c r="BM66" s="536"/>
      <c r="BN66" s="707"/>
      <c r="BO66" s="535"/>
      <c r="BP66" s="535"/>
      <c r="BQ66" s="535"/>
      <c r="BR66" s="536"/>
    </row>
    <row r="67" spans="1:70" ht="13.5" customHeight="1" x14ac:dyDescent="0.25">
      <c r="B67" s="697"/>
      <c r="C67" s="503"/>
      <c r="D67" s="524"/>
      <c r="E67" s="698"/>
      <c r="F67" s="503"/>
      <c r="G67" s="503"/>
      <c r="H67" s="503"/>
      <c r="I67" s="524"/>
      <c r="J67" s="575"/>
      <c r="K67" s="503"/>
      <c r="L67" s="503"/>
      <c r="M67" s="503"/>
      <c r="N67" s="503"/>
      <c r="O67" s="688"/>
      <c r="P67" s="503"/>
      <c r="Q67" s="524"/>
      <c r="R67" s="699"/>
      <c r="S67" s="503"/>
      <c r="T67" s="524"/>
      <c r="U67" s="698"/>
      <c r="V67" s="503"/>
      <c r="W67" s="524"/>
      <c r="X67" s="700"/>
      <c r="Y67" s="503"/>
      <c r="Z67" s="503"/>
      <c r="AA67" s="573"/>
      <c r="AB67" s="503"/>
      <c r="AC67" s="503"/>
      <c r="AD67" s="688"/>
      <c r="AE67" s="503"/>
      <c r="AF67" s="524"/>
      <c r="AG67" s="688"/>
      <c r="AH67" s="503"/>
      <c r="AI67" s="524"/>
      <c r="AJ67" s="688"/>
      <c r="AK67" s="503"/>
      <c r="AL67" s="524"/>
      <c r="AM67" s="687"/>
      <c r="AN67" s="503"/>
      <c r="AO67" s="524"/>
      <c r="AP67" s="687"/>
      <c r="AQ67" s="503"/>
      <c r="AR67" s="524"/>
      <c r="AS67" s="687"/>
      <c r="AT67" s="503"/>
      <c r="AU67" s="524"/>
      <c r="AV67" s="687"/>
      <c r="AW67" s="503"/>
      <c r="AX67" s="524"/>
      <c r="AY67" s="687"/>
      <c r="AZ67" s="503"/>
      <c r="BA67" s="524"/>
      <c r="BB67" s="687"/>
      <c r="BC67" s="503"/>
      <c r="BD67" s="524"/>
      <c r="BE67" s="687"/>
      <c r="BF67" s="503"/>
      <c r="BG67" s="524"/>
      <c r="BH67" s="687"/>
      <c r="BI67" s="503"/>
      <c r="BJ67" s="524"/>
      <c r="BK67" s="687"/>
      <c r="BL67" s="503"/>
      <c r="BM67" s="524"/>
      <c r="BN67" s="696"/>
      <c r="BO67" s="503"/>
      <c r="BP67" s="503"/>
      <c r="BQ67" s="503"/>
      <c r="BR67" s="524"/>
    </row>
    <row r="68" spans="1:70" ht="13.5" customHeight="1" x14ac:dyDescent="0.25">
      <c r="B68" s="704"/>
      <c r="C68" s="503"/>
      <c r="D68" s="524"/>
      <c r="E68" s="502"/>
      <c r="F68" s="503"/>
      <c r="G68" s="503"/>
      <c r="H68" s="503"/>
      <c r="I68" s="524"/>
      <c r="J68" s="571"/>
      <c r="K68" s="503"/>
      <c r="L68" s="503"/>
      <c r="M68" s="503"/>
      <c r="N68" s="503"/>
      <c r="O68" s="686"/>
      <c r="P68" s="503"/>
      <c r="Q68" s="524"/>
      <c r="R68" s="705"/>
      <c r="S68" s="503"/>
      <c r="T68" s="524"/>
      <c r="U68" s="502"/>
      <c r="V68" s="503"/>
      <c r="W68" s="524"/>
      <c r="X68" s="706"/>
      <c r="Y68" s="503"/>
      <c r="Z68" s="503"/>
      <c r="AA68" s="569"/>
      <c r="AB68" s="503"/>
      <c r="AC68" s="503"/>
      <c r="AD68" s="686"/>
      <c r="AE68" s="503"/>
      <c r="AF68" s="524"/>
      <c r="AG68" s="686"/>
      <c r="AH68" s="503"/>
      <c r="AI68" s="524"/>
      <c r="AJ68" s="686"/>
      <c r="AK68" s="503"/>
      <c r="AL68" s="524"/>
      <c r="AM68" s="685"/>
      <c r="AN68" s="503"/>
      <c r="AO68" s="524"/>
      <c r="AP68" s="685"/>
      <c r="AQ68" s="503"/>
      <c r="AR68" s="524"/>
      <c r="AS68" s="685"/>
      <c r="AT68" s="503"/>
      <c r="AU68" s="524"/>
      <c r="AV68" s="685"/>
      <c r="AW68" s="503"/>
      <c r="AX68" s="524"/>
      <c r="AY68" s="685"/>
      <c r="AZ68" s="503"/>
      <c r="BA68" s="524"/>
      <c r="BB68" s="685"/>
      <c r="BC68" s="503"/>
      <c r="BD68" s="524"/>
      <c r="BE68" s="685"/>
      <c r="BF68" s="503"/>
      <c r="BG68" s="524"/>
      <c r="BH68" s="685"/>
      <c r="BI68" s="503"/>
      <c r="BJ68" s="524"/>
      <c r="BK68" s="685"/>
      <c r="BL68" s="503"/>
      <c r="BM68" s="524"/>
      <c r="BN68" s="701"/>
      <c r="BO68" s="503"/>
      <c r="BP68" s="503"/>
      <c r="BQ68" s="503"/>
      <c r="BR68" s="524"/>
    </row>
    <row r="69" spans="1:70" ht="13.5" customHeight="1" x14ac:dyDescent="0.25">
      <c r="B69" s="697"/>
      <c r="C69" s="503"/>
      <c r="D69" s="524"/>
      <c r="E69" s="698"/>
      <c r="F69" s="503"/>
      <c r="G69" s="503"/>
      <c r="H69" s="503"/>
      <c r="I69" s="524"/>
      <c r="J69" s="575"/>
      <c r="K69" s="503"/>
      <c r="L69" s="503"/>
      <c r="M69" s="503"/>
      <c r="N69" s="503"/>
      <c r="O69" s="688"/>
      <c r="P69" s="503"/>
      <c r="Q69" s="524"/>
      <c r="R69" s="699"/>
      <c r="S69" s="503"/>
      <c r="T69" s="524"/>
      <c r="U69" s="698"/>
      <c r="V69" s="503"/>
      <c r="W69" s="524"/>
      <c r="X69" s="700"/>
      <c r="Y69" s="503"/>
      <c r="Z69" s="503"/>
      <c r="AA69" s="573"/>
      <c r="AB69" s="503"/>
      <c r="AC69" s="503"/>
      <c r="AD69" s="688"/>
      <c r="AE69" s="503"/>
      <c r="AF69" s="524"/>
      <c r="AG69" s="688"/>
      <c r="AH69" s="503"/>
      <c r="AI69" s="524"/>
      <c r="AJ69" s="688"/>
      <c r="AK69" s="503"/>
      <c r="AL69" s="524"/>
      <c r="AM69" s="687"/>
      <c r="AN69" s="503"/>
      <c r="AO69" s="524"/>
      <c r="AP69" s="687"/>
      <c r="AQ69" s="503"/>
      <c r="AR69" s="524"/>
      <c r="AS69" s="687"/>
      <c r="AT69" s="503"/>
      <c r="AU69" s="524"/>
      <c r="AV69" s="687"/>
      <c r="AW69" s="503"/>
      <c r="AX69" s="524"/>
      <c r="AY69" s="687"/>
      <c r="AZ69" s="503"/>
      <c r="BA69" s="524"/>
      <c r="BB69" s="687"/>
      <c r="BC69" s="503"/>
      <c r="BD69" s="524"/>
      <c r="BE69" s="687"/>
      <c r="BF69" s="503"/>
      <c r="BG69" s="524"/>
      <c r="BH69" s="687"/>
      <c r="BI69" s="503"/>
      <c r="BJ69" s="524"/>
      <c r="BK69" s="687"/>
      <c r="BL69" s="503"/>
      <c r="BM69" s="524"/>
      <c r="BN69" s="696"/>
      <c r="BO69" s="503"/>
      <c r="BP69" s="503"/>
      <c r="BQ69" s="503"/>
      <c r="BR69" s="524"/>
    </row>
    <row r="70" spans="1:70" ht="13.5" customHeight="1" x14ac:dyDescent="0.25">
      <c r="B70" s="704"/>
      <c r="C70" s="503"/>
      <c r="D70" s="524"/>
      <c r="E70" s="502"/>
      <c r="F70" s="503"/>
      <c r="G70" s="503"/>
      <c r="H70" s="503"/>
      <c r="I70" s="524"/>
      <c r="J70" s="571"/>
      <c r="K70" s="503"/>
      <c r="L70" s="503"/>
      <c r="M70" s="503"/>
      <c r="N70" s="503"/>
      <c r="O70" s="686"/>
      <c r="P70" s="503"/>
      <c r="Q70" s="524"/>
      <c r="R70" s="705"/>
      <c r="S70" s="503"/>
      <c r="T70" s="524"/>
      <c r="U70" s="502"/>
      <c r="V70" s="503"/>
      <c r="W70" s="524"/>
      <c r="X70" s="706"/>
      <c r="Y70" s="503"/>
      <c r="Z70" s="503"/>
      <c r="AA70" s="569"/>
      <c r="AB70" s="503"/>
      <c r="AC70" s="503"/>
      <c r="AD70" s="686"/>
      <c r="AE70" s="503"/>
      <c r="AF70" s="524"/>
      <c r="AG70" s="686"/>
      <c r="AH70" s="503"/>
      <c r="AI70" s="524"/>
      <c r="AJ70" s="686"/>
      <c r="AK70" s="503"/>
      <c r="AL70" s="524"/>
      <c r="AM70" s="685"/>
      <c r="AN70" s="503"/>
      <c r="AO70" s="524"/>
      <c r="AP70" s="685"/>
      <c r="AQ70" s="503"/>
      <c r="AR70" s="524"/>
      <c r="AS70" s="685"/>
      <c r="AT70" s="503"/>
      <c r="AU70" s="524"/>
      <c r="AV70" s="685"/>
      <c r="AW70" s="503"/>
      <c r="AX70" s="524"/>
      <c r="AY70" s="685"/>
      <c r="AZ70" s="503"/>
      <c r="BA70" s="524"/>
      <c r="BB70" s="685"/>
      <c r="BC70" s="503"/>
      <c r="BD70" s="524"/>
      <c r="BE70" s="685"/>
      <c r="BF70" s="503"/>
      <c r="BG70" s="524"/>
      <c r="BH70" s="685"/>
      <c r="BI70" s="503"/>
      <c r="BJ70" s="524"/>
      <c r="BK70" s="685"/>
      <c r="BL70" s="503"/>
      <c r="BM70" s="524"/>
      <c r="BN70" s="701"/>
      <c r="BO70" s="503"/>
      <c r="BP70" s="503"/>
      <c r="BQ70" s="503"/>
      <c r="BR70" s="524"/>
    </row>
    <row r="71" spans="1:70" ht="13.5" customHeight="1" x14ac:dyDescent="0.25">
      <c r="B71" s="697"/>
      <c r="C71" s="503"/>
      <c r="D71" s="524"/>
      <c r="E71" s="698"/>
      <c r="F71" s="503"/>
      <c r="G71" s="503"/>
      <c r="H71" s="503"/>
      <c r="I71" s="524"/>
      <c r="J71" s="575"/>
      <c r="K71" s="503"/>
      <c r="L71" s="503"/>
      <c r="M71" s="503"/>
      <c r="N71" s="503"/>
      <c r="O71" s="688"/>
      <c r="P71" s="503"/>
      <c r="Q71" s="524"/>
      <c r="R71" s="699"/>
      <c r="S71" s="503"/>
      <c r="T71" s="524"/>
      <c r="U71" s="698"/>
      <c r="V71" s="503"/>
      <c r="W71" s="524"/>
      <c r="X71" s="700"/>
      <c r="Y71" s="503"/>
      <c r="Z71" s="503"/>
      <c r="AA71" s="573"/>
      <c r="AB71" s="503"/>
      <c r="AC71" s="503"/>
      <c r="AD71" s="688"/>
      <c r="AE71" s="503"/>
      <c r="AF71" s="524"/>
      <c r="AG71" s="688"/>
      <c r="AH71" s="503"/>
      <c r="AI71" s="524"/>
      <c r="AJ71" s="688"/>
      <c r="AK71" s="503"/>
      <c r="AL71" s="524"/>
      <c r="AM71" s="687"/>
      <c r="AN71" s="503"/>
      <c r="AO71" s="524"/>
      <c r="AP71" s="687"/>
      <c r="AQ71" s="503"/>
      <c r="AR71" s="524"/>
      <c r="AS71" s="687"/>
      <c r="AT71" s="503"/>
      <c r="AU71" s="524"/>
      <c r="AV71" s="687"/>
      <c r="AW71" s="503"/>
      <c r="AX71" s="524"/>
      <c r="AY71" s="687"/>
      <c r="AZ71" s="503"/>
      <c r="BA71" s="524"/>
      <c r="BB71" s="687"/>
      <c r="BC71" s="503"/>
      <c r="BD71" s="524"/>
      <c r="BE71" s="687"/>
      <c r="BF71" s="503"/>
      <c r="BG71" s="524"/>
      <c r="BH71" s="687"/>
      <c r="BI71" s="503"/>
      <c r="BJ71" s="524"/>
      <c r="BK71" s="687"/>
      <c r="BL71" s="503"/>
      <c r="BM71" s="524"/>
      <c r="BN71" s="696"/>
      <c r="BO71" s="503"/>
      <c r="BP71" s="503"/>
      <c r="BQ71" s="503"/>
      <c r="BR71" s="524"/>
    </row>
    <row r="72" spans="1:70" ht="13.5" customHeight="1" x14ac:dyDescent="0.25">
      <c r="B72" s="708"/>
      <c r="C72" s="535"/>
      <c r="D72" s="536"/>
      <c r="E72" s="709"/>
      <c r="F72" s="535"/>
      <c r="G72" s="535"/>
      <c r="H72" s="535"/>
      <c r="I72" s="536"/>
      <c r="J72" s="595"/>
      <c r="K72" s="535"/>
      <c r="L72" s="535"/>
      <c r="M72" s="535"/>
      <c r="N72" s="535"/>
      <c r="O72" s="703"/>
      <c r="P72" s="535"/>
      <c r="Q72" s="536"/>
      <c r="R72" s="710"/>
      <c r="S72" s="535"/>
      <c r="T72" s="536"/>
      <c r="U72" s="709"/>
      <c r="V72" s="535"/>
      <c r="W72" s="536"/>
      <c r="X72" s="711"/>
      <c r="Y72" s="535"/>
      <c r="Z72" s="535"/>
      <c r="AA72" s="596"/>
      <c r="AB72" s="535"/>
      <c r="AC72" s="535"/>
      <c r="AD72" s="703"/>
      <c r="AE72" s="535"/>
      <c r="AF72" s="536"/>
      <c r="AG72" s="703"/>
      <c r="AH72" s="535"/>
      <c r="AI72" s="536"/>
      <c r="AJ72" s="703"/>
      <c r="AK72" s="535"/>
      <c r="AL72" s="536"/>
      <c r="AM72" s="702"/>
      <c r="AN72" s="535"/>
      <c r="AO72" s="536"/>
      <c r="AP72" s="702"/>
      <c r="AQ72" s="535"/>
      <c r="AR72" s="536"/>
      <c r="AS72" s="702"/>
      <c r="AT72" s="535"/>
      <c r="AU72" s="536"/>
      <c r="AV72" s="702"/>
      <c r="AW72" s="535"/>
      <c r="AX72" s="536"/>
      <c r="AY72" s="702"/>
      <c r="AZ72" s="535"/>
      <c r="BA72" s="536"/>
      <c r="BB72" s="702"/>
      <c r="BC72" s="535"/>
      <c r="BD72" s="536"/>
      <c r="BE72" s="702"/>
      <c r="BF72" s="535"/>
      <c r="BG72" s="536"/>
      <c r="BH72" s="702"/>
      <c r="BI72" s="535"/>
      <c r="BJ72" s="536"/>
      <c r="BK72" s="702"/>
      <c r="BL72" s="535"/>
      <c r="BM72" s="536"/>
      <c r="BN72" s="707"/>
      <c r="BO72" s="535"/>
      <c r="BP72" s="535"/>
      <c r="BQ72" s="535"/>
      <c r="BR72" s="536"/>
    </row>
    <row r="73" spans="1:70" ht="13.5" customHeight="1" x14ac:dyDescent="0.25">
      <c r="B73" s="697"/>
      <c r="C73" s="503"/>
      <c r="D73" s="524"/>
      <c r="E73" s="698"/>
      <c r="F73" s="503"/>
      <c r="G73" s="503"/>
      <c r="H73" s="503"/>
      <c r="I73" s="524"/>
      <c r="J73" s="575"/>
      <c r="K73" s="503"/>
      <c r="L73" s="503"/>
      <c r="M73" s="503"/>
      <c r="N73" s="503"/>
      <c r="O73" s="688"/>
      <c r="P73" s="503"/>
      <c r="Q73" s="524"/>
      <c r="R73" s="699"/>
      <c r="S73" s="503"/>
      <c r="T73" s="524"/>
      <c r="U73" s="698"/>
      <c r="V73" s="503"/>
      <c r="W73" s="524"/>
      <c r="X73" s="700"/>
      <c r="Y73" s="503"/>
      <c r="Z73" s="503"/>
      <c r="AA73" s="573"/>
      <c r="AB73" s="503"/>
      <c r="AC73" s="503"/>
      <c r="AD73" s="688"/>
      <c r="AE73" s="503"/>
      <c r="AF73" s="524"/>
      <c r="AG73" s="688"/>
      <c r="AH73" s="503"/>
      <c r="AI73" s="524"/>
      <c r="AJ73" s="688"/>
      <c r="AK73" s="503"/>
      <c r="AL73" s="524"/>
      <c r="AM73" s="687"/>
      <c r="AN73" s="503"/>
      <c r="AO73" s="524"/>
      <c r="AP73" s="687"/>
      <c r="AQ73" s="503"/>
      <c r="AR73" s="524"/>
      <c r="AS73" s="687"/>
      <c r="AT73" s="503"/>
      <c r="AU73" s="524"/>
      <c r="AV73" s="687"/>
      <c r="AW73" s="503"/>
      <c r="AX73" s="524"/>
      <c r="AY73" s="687"/>
      <c r="AZ73" s="503"/>
      <c r="BA73" s="524"/>
      <c r="BB73" s="687"/>
      <c r="BC73" s="503"/>
      <c r="BD73" s="524"/>
      <c r="BE73" s="687"/>
      <c r="BF73" s="503"/>
      <c r="BG73" s="524"/>
      <c r="BH73" s="687"/>
      <c r="BI73" s="503"/>
      <c r="BJ73" s="524"/>
      <c r="BK73" s="687"/>
      <c r="BL73" s="503"/>
      <c r="BM73" s="524"/>
      <c r="BN73" s="696"/>
      <c r="BO73" s="503"/>
      <c r="BP73" s="503"/>
      <c r="BQ73" s="503"/>
      <c r="BR73" s="524"/>
    </row>
    <row r="74" spans="1:70" ht="13.5" customHeight="1" x14ac:dyDescent="0.25">
      <c r="B74" s="704"/>
      <c r="C74" s="503"/>
      <c r="D74" s="524"/>
      <c r="E74" s="502"/>
      <c r="F74" s="503"/>
      <c r="G74" s="503"/>
      <c r="H74" s="503"/>
      <c r="I74" s="524"/>
      <c r="J74" s="571"/>
      <c r="K74" s="503"/>
      <c r="L74" s="503"/>
      <c r="M74" s="503"/>
      <c r="N74" s="503"/>
      <c r="O74" s="686"/>
      <c r="P74" s="503"/>
      <c r="Q74" s="524"/>
      <c r="R74" s="705"/>
      <c r="S74" s="503"/>
      <c r="T74" s="524"/>
      <c r="U74" s="502"/>
      <c r="V74" s="503"/>
      <c r="W74" s="524"/>
      <c r="X74" s="706"/>
      <c r="Y74" s="503"/>
      <c r="Z74" s="503"/>
      <c r="AA74" s="569"/>
      <c r="AB74" s="503"/>
      <c r="AC74" s="503"/>
      <c r="AD74" s="686"/>
      <c r="AE74" s="503"/>
      <c r="AF74" s="524"/>
      <c r="AG74" s="686"/>
      <c r="AH74" s="503"/>
      <c r="AI74" s="524"/>
      <c r="AJ74" s="686"/>
      <c r="AK74" s="503"/>
      <c r="AL74" s="524"/>
      <c r="AM74" s="685"/>
      <c r="AN74" s="503"/>
      <c r="AO74" s="524"/>
      <c r="AP74" s="685"/>
      <c r="AQ74" s="503"/>
      <c r="AR74" s="524"/>
      <c r="AS74" s="685"/>
      <c r="AT74" s="503"/>
      <c r="AU74" s="524"/>
      <c r="AV74" s="685"/>
      <c r="AW74" s="503"/>
      <c r="AX74" s="524"/>
      <c r="AY74" s="685"/>
      <c r="AZ74" s="503"/>
      <c r="BA74" s="524"/>
      <c r="BB74" s="685"/>
      <c r="BC74" s="503"/>
      <c r="BD74" s="524"/>
      <c r="BE74" s="685"/>
      <c r="BF74" s="503"/>
      <c r="BG74" s="524"/>
      <c r="BH74" s="685"/>
      <c r="BI74" s="503"/>
      <c r="BJ74" s="524"/>
      <c r="BK74" s="685"/>
      <c r="BL74" s="503"/>
      <c r="BM74" s="524"/>
      <c r="BN74" s="701"/>
      <c r="BO74" s="503"/>
      <c r="BP74" s="503"/>
      <c r="BQ74" s="503"/>
      <c r="BR74" s="524"/>
    </row>
    <row r="75" spans="1:70" ht="13.5" customHeight="1" x14ac:dyDescent="0.25">
      <c r="B75" s="715"/>
      <c r="C75" s="535"/>
      <c r="D75" s="536"/>
      <c r="E75" s="716"/>
      <c r="F75" s="535"/>
      <c r="G75" s="535"/>
      <c r="H75" s="535"/>
      <c r="I75" s="536"/>
      <c r="J75" s="577"/>
      <c r="K75" s="535"/>
      <c r="L75" s="535"/>
      <c r="M75" s="535"/>
      <c r="N75" s="535"/>
      <c r="O75" s="714"/>
      <c r="P75" s="535"/>
      <c r="Q75" s="536"/>
      <c r="R75" s="717"/>
      <c r="S75" s="535"/>
      <c r="T75" s="536"/>
      <c r="U75" s="716"/>
      <c r="V75" s="535"/>
      <c r="W75" s="536"/>
      <c r="X75" s="718"/>
      <c r="Y75" s="535"/>
      <c r="Z75" s="535"/>
      <c r="AA75" s="675"/>
      <c r="AB75" s="535"/>
      <c r="AC75" s="535"/>
      <c r="AD75" s="714"/>
      <c r="AE75" s="535"/>
      <c r="AF75" s="536"/>
      <c r="AG75" s="714"/>
      <c r="AH75" s="535"/>
      <c r="AI75" s="536"/>
      <c r="AJ75" s="714"/>
      <c r="AK75" s="535"/>
      <c r="AL75" s="536"/>
      <c r="AM75" s="712"/>
      <c r="AN75" s="535"/>
      <c r="AO75" s="536"/>
      <c r="AP75" s="712"/>
      <c r="AQ75" s="535"/>
      <c r="AR75" s="536"/>
      <c r="AS75" s="712"/>
      <c r="AT75" s="535"/>
      <c r="AU75" s="536"/>
      <c r="AV75" s="712"/>
      <c r="AW75" s="535"/>
      <c r="AX75" s="536"/>
      <c r="AY75" s="712"/>
      <c r="AZ75" s="535"/>
      <c r="BA75" s="536"/>
      <c r="BB75" s="712"/>
      <c r="BC75" s="535"/>
      <c r="BD75" s="536"/>
      <c r="BE75" s="712"/>
      <c r="BF75" s="535"/>
      <c r="BG75" s="536"/>
      <c r="BH75" s="712"/>
      <c r="BI75" s="535"/>
      <c r="BJ75" s="536"/>
      <c r="BK75" s="712"/>
      <c r="BL75" s="535"/>
      <c r="BM75" s="536"/>
      <c r="BN75" s="713"/>
      <c r="BO75" s="535"/>
      <c r="BP75" s="535"/>
      <c r="BQ75" s="535"/>
      <c r="BR75" s="536"/>
    </row>
    <row r="76" spans="1:70" ht="13.5" customHeight="1" x14ac:dyDescent="0.25">
      <c r="A76" s="38"/>
      <c r="B76" s="169" t="s">
        <v>214</v>
      </c>
      <c r="C76" s="230"/>
      <c r="D76" s="231"/>
      <c r="E76" s="231"/>
      <c r="F76" s="719"/>
      <c r="G76" s="503"/>
      <c r="H76" s="503"/>
      <c r="I76" s="503"/>
      <c r="J76" s="231"/>
      <c r="K76" s="719"/>
      <c r="L76" s="503"/>
      <c r="M76" s="503"/>
      <c r="N76" s="503"/>
      <c r="O76" s="520" t="str">
        <f>IF(SUM(O49:Q75)=0,"",SUM(O49:Q75))</f>
        <v/>
      </c>
      <c r="P76" s="519"/>
      <c r="Q76" s="521"/>
      <c r="R76" s="520" t="str">
        <f>IF(SUM(R49:T75)=0,"",SUM(R49:T75))</f>
        <v/>
      </c>
      <c r="S76" s="519"/>
      <c r="T76" s="521"/>
      <c r="U76" s="520"/>
      <c r="V76" s="519"/>
      <c r="W76" s="521"/>
      <c r="X76" s="520" t="str">
        <f>IF(SUM(X49:Z75)=0,"",SUM(X49:Z75))</f>
        <v/>
      </c>
      <c r="Y76" s="519"/>
      <c r="Z76" s="521"/>
      <c r="AA76" s="520" t="str">
        <f>IF(SUM(AA49:AC75)=0,"",SUM(AA49:AC75))</f>
        <v/>
      </c>
      <c r="AB76" s="519"/>
      <c r="AC76" s="521"/>
      <c r="AD76" s="520" t="str">
        <f>IF(SUM(AD49:AF75)=0,"",SUM(AD49:AF75))</f>
        <v/>
      </c>
      <c r="AE76" s="519"/>
      <c r="AF76" s="521"/>
      <c r="AG76" s="520" t="str">
        <f>IF(SUM(AG49:AI75)=0,"",SUM(AG49:AI75))</f>
        <v/>
      </c>
      <c r="AH76" s="519"/>
      <c r="AI76" s="521"/>
      <c r="AJ76" s="520" t="str">
        <f>IF(SUM(AJ49:AL75)=0,"",SUM(AJ49:AL75))</f>
        <v/>
      </c>
      <c r="AK76" s="519"/>
      <c r="AL76" s="521"/>
      <c r="AM76" s="520" t="str">
        <f>IF(SUM(AM49:AO75)=0,"",SUM(AM49:AO75))</f>
        <v/>
      </c>
      <c r="AN76" s="519"/>
      <c r="AO76" s="521"/>
      <c r="AP76" s="520" t="str">
        <f>IF(SUM(AP49:AR75)=0,"",SUM(AP49:AR75))</f>
        <v/>
      </c>
      <c r="AQ76" s="519"/>
      <c r="AR76" s="521"/>
      <c r="AS76" s="520" t="str">
        <f>IF(SUM(AS49:AU75)=0,"",SUM(AS49:AU75))</f>
        <v/>
      </c>
      <c r="AT76" s="519"/>
      <c r="AU76" s="521"/>
      <c r="AV76" s="520" t="str">
        <f>IF(SUM(AV49:AX75)=0,"",SUM(AV49:AX75))</f>
        <v/>
      </c>
      <c r="AW76" s="519"/>
      <c r="AX76" s="521"/>
      <c r="AY76" s="520" t="str">
        <f>IF(SUM(AY49:BA75)=0,"",SUM(AY49:BA75))</f>
        <v/>
      </c>
      <c r="AZ76" s="519"/>
      <c r="BA76" s="521"/>
      <c r="BB76" s="520" t="str">
        <f>IF(SUM(BB49:BD75)=0,"",SUM(BB49:BD75))</f>
        <v/>
      </c>
      <c r="BC76" s="519"/>
      <c r="BD76" s="521"/>
      <c r="BE76" s="520" t="str">
        <f>IF(SUM(BE49:BG75)=0,"",SUM(BE49:BG75))</f>
        <v/>
      </c>
      <c r="BF76" s="519"/>
      <c r="BG76" s="521"/>
      <c r="BH76" s="520" t="str">
        <f>IF(SUM(BH49:BJ75)=0,"",SUM(BH49:BJ75))</f>
        <v/>
      </c>
      <c r="BI76" s="519"/>
      <c r="BJ76" s="521"/>
      <c r="BK76" s="520" t="str">
        <f>IF(SUM(BK49:BM75)=0,"",SUM(BK49:BM75))</f>
        <v/>
      </c>
      <c r="BL76" s="519"/>
      <c r="BM76" s="521"/>
      <c r="BN76" s="719"/>
      <c r="BO76" s="503"/>
      <c r="BP76" s="503"/>
      <c r="BQ76" s="503"/>
      <c r="BR76" s="524"/>
    </row>
    <row r="80" spans="1:70" ht="13.5" customHeight="1" x14ac:dyDescent="0.25">
      <c r="B80" s="49" t="s">
        <v>486</v>
      </c>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9" t="s">
        <v>486</v>
      </c>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row>
    <row r="81" spans="1:70" ht="13.5" customHeight="1" x14ac:dyDescent="0.25">
      <c r="D81" s="45"/>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row>
    <row r="82" spans="1:70" ht="13.5" customHeight="1" x14ac:dyDescent="0.25">
      <c r="B82" s="23"/>
      <c r="C82" s="211"/>
      <c r="D82" s="211"/>
      <c r="E82" s="212"/>
      <c r="F82" s="212"/>
      <c r="G82" s="212"/>
      <c r="H82" s="212"/>
      <c r="I82" s="75"/>
      <c r="J82" s="75"/>
      <c r="K82" s="75"/>
      <c r="L82" s="75"/>
      <c r="M82" s="75"/>
      <c r="N82" s="75"/>
      <c r="O82" s="75"/>
      <c r="P82" s="75"/>
      <c r="Q82" s="75"/>
      <c r="R82" s="75"/>
      <c r="S82" s="75"/>
      <c r="T82" s="75"/>
      <c r="U82" s="75"/>
      <c r="V82" s="75"/>
      <c r="W82" s="74"/>
      <c r="X82" s="56" t="s">
        <v>487</v>
      </c>
      <c r="Y82" s="213"/>
      <c r="Z82" s="213"/>
      <c r="AA82" s="213"/>
      <c r="AB82" s="213"/>
      <c r="AC82" s="213"/>
      <c r="AD82" s="213"/>
      <c r="AE82" s="213"/>
      <c r="AF82" s="213"/>
      <c r="AG82" s="213"/>
      <c r="AH82" s="213"/>
      <c r="AI82" s="214"/>
      <c r="AJ82" s="56" t="s">
        <v>488</v>
      </c>
      <c r="AK82" s="213"/>
      <c r="AL82" s="215"/>
      <c r="AM82" s="215"/>
      <c r="AN82" s="215"/>
      <c r="AO82" s="215"/>
      <c r="AP82" s="215"/>
      <c r="AQ82" s="215"/>
      <c r="AR82" s="215"/>
      <c r="AS82" s="215"/>
      <c r="AT82" s="215"/>
      <c r="AU82" s="215"/>
      <c r="AV82" s="215"/>
      <c r="AW82" s="215"/>
      <c r="AX82" s="215"/>
      <c r="AY82" s="215"/>
      <c r="AZ82" s="215"/>
      <c r="BA82" s="215"/>
      <c r="BB82" s="215"/>
      <c r="BC82" s="215"/>
      <c r="BD82" s="215"/>
      <c r="BE82" s="215"/>
      <c r="BF82" s="215"/>
      <c r="BG82" s="215"/>
      <c r="BH82" s="215"/>
      <c r="BI82" s="215"/>
      <c r="BJ82" s="215"/>
      <c r="BK82" s="215"/>
      <c r="BL82" s="215"/>
      <c r="BM82" s="215"/>
      <c r="BN82" s="215"/>
      <c r="BO82" s="215"/>
      <c r="BP82" s="216"/>
      <c r="BQ82" s="216"/>
      <c r="BR82" s="217"/>
    </row>
    <row r="83" spans="1:70" ht="13.5" customHeight="1" x14ac:dyDescent="0.25">
      <c r="A83" s="68"/>
      <c r="B83" s="528" t="s">
        <v>211</v>
      </c>
      <c r="C83" s="529"/>
      <c r="D83" s="530"/>
      <c r="E83" s="693" t="s">
        <v>489</v>
      </c>
      <c r="F83" s="505"/>
      <c r="G83" s="505"/>
      <c r="H83" s="505"/>
      <c r="I83" s="505"/>
      <c r="J83" s="539" t="s">
        <v>490</v>
      </c>
      <c r="K83" s="505"/>
      <c r="L83" s="505"/>
      <c r="M83" s="505"/>
      <c r="N83" s="505"/>
      <c r="O83" s="67"/>
      <c r="P83" s="68"/>
      <c r="Q83" s="69"/>
      <c r="R83" s="68"/>
      <c r="S83" s="68"/>
      <c r="T83" s="69"/>
      <c r="U83" s="67"/>
      <c r="V83" s="68"/>
      <c r="W83" s="68"/>
      <c r="X83" s="694" t="s">
        <v>491</v>
      </c>
      <c r="Y83" s="529"/>
      <c r="Z83" s="530"/>
      <c r="AA83" s="695" t="s">
        <v>492</v>
      </c>
      <c r="AB83" s="529"/>
      <c r="AC83" s="529"/>
      <c r="AD83" s="689" t="s">
        <v>493</v>
      </c>
      <c r="AE83" s="529"/>
      <c r="AF83" s="529"/>
      <c r="AG83" s="689" t="s">
        <v>494</v>
      </c>
      <c r="AH83" s="529"/>
      <c r="AI83" s="529"/>
      <c r="AJ83" s="689" t="s">
        <v>495</v>
      </c>
      <c r="AK83" s="529"/>
      <c r="AL83" s="530"/>
      <c r="AM83" s="690" t="s">
        <v>496</v>
      </c>
      <c r="AN83" s="529"/>
      <c r="AO83" s="530"/>
      <c r="AP83" s="690" t="s">
        <v>497</v>
      </c>
      <c r="AQ83" s="529"/>
      <c r="AR83" s="530"/>
      <c r="AS83" s="690" t="s">
        <v>498</v>
      </c>
      <c r="AT83" s="529"/>
      <c r="AU83" s="530"/>
      <c r="AV83" s="64"/>
      <c r="AW83" s="64"/>
      <c r="AX83" s="65"/>
      <c r="AY83" s="146" t="s">
        <v>499</v>
      </c>
      <c r="AZ83" s="218"/>
      <c r="BA83" s="218"/>
      <c r="BB83" s="218"/>
      <c r="BC83" s="218"/>
      <c r="BD83" s="218"/>
      <c r="BE83" s="218"/>
      <c r="BF83" s="218"/>
      <c r="BG83" s="218"/>
      <c r="BH83" s="218"/>
      <c r="BI83" s="218"/>
      <c r="BJ83" s="218"/>
      <c r="BK83" s="218"/>
      <c r="BL83" s="216"/>
      <c r="BM83" s="216"/>
      <c r="BN83" s="691" t="s">
        <v>145</v>
      </c>
      <c r="BO83" s="529"/>
      <c r="BP83" s="529"/>
      <c r="BQ83" s="529"/>
      <c r="BR83" s="530"/>
    </row>
    <row r="84" spans="1:70" ht="13.5" customHeight="1" x14ac:dyDescent="0.25">
      <c r="A84" s="68"/>
      <c r="B84" s="531"/>
      <c r="C84" s="505"/>
      <c r="D84" s="532"/>
      <c r="E84" s="531"/>
      <c r="F84" s="505"/>
      <c r="G84" s="505"/>
      <c r="H84" s="505"/>
      <c r="I84" s="505"/>
      <c r="J84" s="531"/>
      <c r="K84" s="505"/>
      <c r="L84" s="505"/>
      <c r="M84" s="505"/>
      <c r="N84" s="505"/>
      <c r="O84" s="67"/>
      <c r="P84" s="68"/>
      <c r="Q84" s="69"/>
      <c r="R84" s="68"/>
      <c r="S84" s="68"/>
      <c r="T84" s="69"/>
      <c r="U84" s="67" t="s">
        <v>500</v>
      </c>
      <c r="V84" s="68"/>
      <c r="W84" s="68"/>
      <c r="X84" s="531"/>
      <c r="Y84" s="505"/>
      <c r="Z84" s="532"/>
      <c r="AA84" s="505"/>
      <c r="AB84" s="505"/>
      <c r="AC84" s="505"/>
      <c r="AD84" s="531"/>
      <c r="AE84" s="505"/>
      <c r="AF84" s="505"/>
      <c r="AG84" s="531"/>
      <c r="AH84" s="505"/>
      <c r="AI84" s="505"/>
      <c r="AJ84" s="531"/>
      <c r="AK84" s="505"/>
      <c r="AL84" s="532"/>
      <c r="AM84" s="505"/>
      <c r="AN84" s="505"/>
      <c r="AO84" s="532"/>
      <c r="AP84" s="505"/>
      <c r="AQ84" s="505"/>
      <c r="AR84" s="532"/>
      <c r="AS84" s="505"/>
      <c r="AT84" s="505"/>
      <c r="AU84" s="532"/>
      <c r="AX84" s="219"/>
      <c r="BA84" s="219"/>
      <c r="BD84" s="219"/>
      <c r="BG84" s="219"/>
      <c r="BI84" s="143"/>
      <c r="BJ84" s="70"/>
      <c r="BK84" s="30"/>
      <c r="BN84" s="531"/>
      <c r="BO84" s="505"/>
      <c r="BP84" s="505"/>
      <c r="BQ84" s="505"/>
      <c r="BR84" s="532"/>
    </row>
    <row r="85" spans="1:70" ht="13.5" customHeight="1" x14ac:dyDescent="0.25">
      <c r="A85" s="68"/>
      <c r="B85" s="531"/>
      <c r="C85" s="505"/>
      <c r="D85" s="532"/>
      <c r="E85" s="531"/>
      <c r="F85" s="505"/>
      <c r="G85" s="505"/>
      <c r="H85" s="505"/>
      <c r="I85" s="505"/>
      <c r="J85" s="531"/>
      <c r="K85" s="505"/>
      <c r="L85" s="505"/>
      <c r="M85" s="505"/>
      <c r="N85" s="505"/>
      <c r="O85" s="67"/>
      <c r="P85" s="68"/>
      <c r="Q85" s="69"/>
      <c r="R85" s="538" t="s">
        <v>501</v>
      </c>
      <c r="S85" s="505"/>
      <c r="T85" s="532"/>
      <c r="U85" s="67" t="s">
        <v>502</v>
      </c>
      <c r="V85" s="68"/>
      <c r="W85" s="68"/>
      <c r="X85" s="531"/>
      <c r="Y85" s="505"/>
      <c r="Z85" s="532"/>
      <c r="AA85" s="505"/>
      <c r="AB85" s="505"/>
      <c r="AC85" s="505"/>
      <c r="AD85" s="531"/>
      <c r="AE85" s="505"/>
      <c r="AF85" s="505"/>
      <c r="AG85" s="531"/>
      <c r="AH85" s="505"/>
      <c r="AI85" s="505"/>
      <c r="AJ85" s="531"/>
      <c r="AK85" s="505"/>
      <c r="AL85" s="532"/>
      <c r="AM85" s="505"/>
      <c r="AN85" s="505"/>
      <c r="AO85" s="532"/>
      <c r="AP85" s="505"/>
      <c r="AQ85" s="505"/>
      <c r="AR85" s="532"/>
      <c r="AS85" s="505"/>
      <c r="AT85" s="505"/>
      <c r="AU85" s="532"/>
      <c r="AV85" s="41" t="s">
        <v>50</v>
      </c>
      <c r="AX85" s="219"/>
      <c r="BA85" s="219"/>
      <c r="BD85" s="219"/>
      <c r="BG85" s="219"/>
      <c r="BI85" s="143"/>
      <c r="BJ85" s="70"/>
      <c r="BK85" s="30"/>
      <c r="BN85" s="531"/>
      <c r="BO85" s="505"/>
      <c r="BP85" s="505"/>
      <c r="BQ85" s="505"/>
      <c r="BR85" s="532"/>
    </row>
    <row r="86" spans="1:70" ht="13.5" customHeight="1" x14ac:dyDescent="0.25">
      <c r="A86" s="68"/>
      <c r="B86" s="531"/>
      <c r="C86" s="505"/>
      <c r="D86" s="532"/>
      <c r="E86" s="531"/>
      <c r="F86" s="505"/>
      <c r="G86" s="505"/>
      <c r="H86" s="505"/>
      <c r="I86" s="505"/>
      <c r="J86" s="531"/>
      <c r="K86" s="505"/>
      <c r="L86" s="505"/>
      <c r="M86" s="505"/>
      <c r="N86" s="505"/>
      <c r="O86" s="692" t="s">
        <v>239</v>
      </c>
      <c r="P86" s="503"/>
      <c r="Q86" s="524"/>
      <c r="R86" s="503"/>
      <c r="S86" s="503"/>
      <c r="T86" s="524"/>
      <c r="U86" s="73" t="s">
        <v>503</v>
      </c>
      <c r="V86" s="75"/>
      <c r="W86" s="75"/>
      <c r="X86" s="533"/>
      <c r="Y86" s="503"/>
      <c r="Z86" s="524"/>
      <c r="AA86" s="503"/>
      <c r="AB86" s="503"/>
      <c r="AC86" s="503"/>
      <c r="AD86" s="533"/>
      <c r="AE86" s="503"/>
      <c r="AF86" s="503"/>
      <c r="AG86" s="533"/>
      <c r="AH86" s="503"/>
      <c r="AI86" s="503"/>
      <c r="AJ86" s="533"/>
      <c r="AK86" s="503"/>
      <c r="AL86" s="524"/>
      <c r="AM86" s="503"/>
      <c r="AN86" s="503"/>
      <c r="AO86" s="524"/>
      <c r="AP86" s="503"/>
      <c r="AQ86" s="503"/>
      <c r="AR86" s="524"/>
      <c r="AS86" s="503"/>
      <c r="AT86" s="503"/>
      <c r="AU86" s="524"/>
      <c r="AV86" s="47" t="s">
        <v>504</v>
      </c>
      <c r="AW86" s="177"/>
      <c r="AX86" s="220"/>
      <c r="AY86" s="177"/>
      <c r="AZ86" s="177"/>
      <c r="BA86" s="220"/>
      <c r="BB86" s="177"/>
      <c r="BC86" s="177"/>
      <c r="BD86" s="220"/>
      <c r="BE86" s="177"/>
      <c r="BF86" s="177"/>
      <c r="BG86" s="220"/>
      <c r="BH86" s="177"/>
      <c r="BI86" s="175"/>
      <c r="BJ86" s="70"/>
      <c r="BK86" s="30"/>
      <c r="BL86" s="177"/>
      <c r="BM86" s="177"/>
      <c r="BN86" s="533"/>
      <c r="BO86" s="503"/>
      <c r="BP86" s="503"/>
      <c r="BQ86" s="503"/>
      <c r="BR86" s="524"/>
    </row>
    <row r="87" spans="1:70" ht="13.5" customHeight="1" x14ac:dyDescent="0.25">
      <c r="A87" s="68"/>
      <c r="B87" s="579"/>
      <c r="C87" s="535"/>
      <c r="D87" s="536"/>
      <c r="E87" s="579"/>
      <c r="F87" s="535"/>
      <c r="G87" s="535"/>
      <c r="H87" s="535"/>
      <c r="I87" s="535"/>
      <c r="J87" s="579"/>
      <c r="K87" s="535"/>
      <c r="L87" s="535"/>
      <c r="M87" s="535"/>
      <c r="N87" s="535"/>
      <c r="O87" s="83">
        <v>1</v>
      </c>
      <c r="P87" s="85"/>
      <c r="Q87" s="221"/>
      <c r="R87" s="85">
        <v>2</v>
      </c>
      <c r="S87" s="85"/>
      <c r="T87" s="85"/>
      <c r="U87" s="83">
        <v>3</v>
      </c>
      <c r="V87" s="85"/>
      <c r="W87" s="221"/>
      <c r="X87" s="85">
        <v>4</v>
      </c>
      <c r="Y87" s="85"/>
      <c r="Z87" s="85"/>
      <c r="AA87" s="83">
        <v>5</v>
      </c>
      <c r="AB87" s="85"/>
      <c r="AC87" s="85"/>
      <c r="AD87" s="83">
        <v>6</v>
      </c>
      <c r="AE87" s="85"/>
      <c r="AF87" s="221"/>
      <c r="AG87" s="83">
        <v>7</v>
      </c>
      <c r="AH87" s="85"/>
      <c r="AI87" s="221"/>
      <c r="AJ87" s="83">
        <v>8</v>
      </c>
      <c r="AK87" s="85"/>
      <c r="AL87" s="221"/>
      <c r="AM87" s="222">
        <v>9</v>
      </c>
      <c r="AN87" s="223"/>
      <c r="AO87" s="224"/>
      <c r="AP87" s="222">
        <v>10</v>
      </c>
      <c r="AQ87" s="223"/>
      <c r="AR87" s="224"/>
      <c r="AS87" s="222">
        <v>11</v>
      </c>
      <c r="AT87" s="223"/>
      <c r="AU87" s="223"/>
      <c r="AV87" s="225">
        <v>12</v>
      </c>
      <c r="AW87" s="223"/>
      <c r="AX87" s="224"/>
      <c r="AY87" s="222">
        <v>13</v>
      </c>
      <c r="AZ87" s="223"/>
      <c r="BA87" s="224"/>
      <c r="BB87" s="222">
        <v>14</v>
      </c>
      <c r="BC87" s="223"/>
      <c r="BD87" s="224"/>
      <c r="BE87" s="222">
        <v>15</v>
      </c>
      <c r="BF87" s="223"/>
      <c r="BG87" s="224"/>
      <c r="BH87" s="222">
        <v>16</v>
      </c>
      <c r="BI87" s="223"/>
      <c r="BJ87" s="226"/>
      <c r="BK87" s="88">
        <v>17</v>
      </c>
      <c r="BL87" s="223"/>
      <c r="BM87" s="224"/>
      <c r="BN87" s="227"/>
      <c r="BO87" s="227"/>
      <c r="BP87" s="227"/>
      <c r="BQ87" s="227"/>
      <c r="BR87" s="226"/>
    </row>
    <row r="88" spans="1:70" ht="13.5" customHeight="1" x14ac:dyDescent="0.25">
      <c r="B88" s="697"/>
      <c r="C88" s="503"/>
      <c r="D88" s="524"/>
      <c r="E88" s="698"/>
      <c r="F88" s="503"/>
      <c r="G88" s="503"/>
      <c r="H88" s="503"/>
      <c r="I88" s="524"/>
      <c r="J88" s="575"/>
      <c r="K88" s="503"/>
      <c r="L88" s="503"/>
      <c r="M88" s="503"/>
      <c r="N88" s="503"/>
      <c r="O88" s="688"/>
      <c r="P88" s="503"/>
      <c r="Q88" s="524"/>
      <c r="R88" s="699"/>
      <c r="S88" s="503"/>
      <c r="T88" s="524"/>
      <c r="U88" s="698"/>
      <c r="V88" s="503"/>
      <c r="W88" s="524"/>
      <c r="X88" s="700"/>
      <c r="Y88" s="503"/>
      <c r="Z88" s="503"/>
      <c r="AA88" s="573"/>
      <c r="AB88" s="503"/>
      <c r="AC88" s="503"/>
      <c r="AD88" s="688"/>
      <c r="AE88" s="503"/>
      <c r="AF88" s="524"/>
      <c r="AG88" s="688"/>
      <c r="AH88" s="503"/>
      <c r="AI88" s="524"/>
      <c r="AJ88" s="688"/>
      <c r="AK88" s="503"/>
      <c r="AL88" s="524"/>
      <c r="AM88" s="687"/>
      <c r="AN88" s="503"/>
      <c r="AO88" s="524"/>
      <c r="AP88" s="687"/>
      <c r="AQ88" s="503"/>
      <c r="AR88" s="524"/>
      <c r="AS88" s="687"/>
      <c r="AT88" s="503"/>
      <c r="AU88" s="524"/>
      <c r="AV88" s="687"/>
      <c r="AW88" s="503"/>
      <c r="AX88" s="524"/>
      <c r="AY88" s="687"/>
      <c r="AZ88" s="503"/>
      <c r="BA88" s="524"/>
      <c r="BB88" s="687"/>
      <c r="BC88" s="503"/>
      <c r="BD88" s="524"/>
      <c r="BE88" s="687"/>
      <c r="BF88" s="503"/>
      <c r="BG88" s="524"/>
      <c r="BH88" s="687"/>
      <c r="BI88" s="503"/>
      <c r="BJ88" s="524"/>
      <c r="BK88" s="687"/>
      <c r="BL88" s="503"/>
      <c r="BM88" s="524"/>
      <c r="BN88" s="696"/>
      <c r="BO88" s="503"/>
      <c r="BP88" s="503"/>
      <c r="BQ88" s="503"/>
      <c r="BR88" s="524"/>
    </row>
    <row r="89" spans="1:70" ht="13.5" customHeight="1" x14ac:dyDescent="0.25">
      <c r="B89" s="704"/>
      <c r="C89" s="503"/>
      <c r="D89" s="524"/>
      <c r="E89" s="502"/>
      <c r="F89" s="503"/>
      <c r="G89" s="503"/>
      <c r="H89" s="503"/>
      <c r="I89" s="524"/>
      <c r="J89" s="571"/>
      <c r="K89" s="503"/>
      <c r="L89" s="503"/>
      <c r="M89" s="503"/>
      <c r="N89" s="503"/>
      <c r="O89" s="686"/>
      <c r="P89" s="503"/>
      <c r="Q89" s="524"/>
      <c r="R89" s="705"/>
      <c r="S89" s="503"/>
      <c r="T89" s="524"/>
      <c r="U89" s="502"/>
      <c r="V89" s="503"/>
      <c r="W89" s="524"/>
      <c r="X89" s="706"/>
      <c r="Y89" s="503"/>
      <c r="Z89" s="503"/>
      <c r="AA89" s="569"/>
      <c r="AB89" s="503"/>
      <c r="AC89" s="503"/>
      <c r="AD89" s="686"/>
      <c r="AE89" s="503"/>
      <c r="AF89" s="524"/>
      <c r="AG89" s="686"/>
      <c r="AH89" s="503"/>
      <c r="AI89" s="524"/>
      <c r="AJ89" s="686"/>
      <c r="AK89" s="503"/>
      <c r="AL89" s="524"/>
      <c r="AM89" s="685"/>
      <c r="AN89" s="503"/>
      <c r="AO89" s="524"/>
      <c r="AP89" s="685"/>
      <c r="AQ89" s="503"/>
      <c r="AR89" s="524"/>
      <c r="AS89" s="685"/>
      <c r="AT89" s="503"/>
      <c r="AU89" s="524"/>
      <c r="AV89" s="685"/>
      <c r="AW89" s="503"/>
      <c r="AX89" s="524"/>
      <c r="AY89" s="685"/>
      <c r="AZ89" s="503"/>
      <c r="BA89" s="524"/>
      <c r="BB89" s="685"/>
      <c r="BC89" s="503"/>
      <c r="BD89" s="524"/>
      <c r="BE89" s="685"/>
      <c r="BF89" s="503"/>
      <c r="BG89" s="524"/>
      <c r="BH89" s="685"/>
      <c r="BI89" s="503"/>
      <c r="BJ89" s="524"/>
      <c r="BK89" s="685"/>
      <c r="BL89" s="503"/>
      <c r="BM89" s="524"/>
      <c r="BN89" s="701"/>
      <c r="BO89" s="503"/>
      <c r="BP89" s="503"/>
      <c r="BQ89" s="503"/>
      <c r="BR89" s="524"/>
    </row>
    <row r="90" spans="1:70" ht="13.5" customHeight="1" x14ac:dyDescent="0.25">
      <c r="B90" s="697"/>
      <c r="C90" s="503"/>
      <c r="D90" s="524"/>
      <c r="E90" s="698"/>
      <c r="F90" s="503"/>
      <c r="G90" s="503"/>
      <c r="H90" s="503"/>
      <c r="I90" s="524"/>
      <c r="J90" s="575"/>
      <c r="K90" s="503"/>
      <c r="L90" s="503"/>
      <c r="M90" s="503"/>
      <c r="N90" s="503"/>
      <c r="O90" s="688"/>
      <c r="P90" s="503"/>
      <c r="Q90" s="524"/>
      <c r="R90" s="699"/>
      <c r="S90" s="503"/>
      <c r="T90" s="524"/>
      <c r="U90" s="698"/>
      <c r="V90" s="503"/>
      <c r="W90" s="524"/>
      <c r="X90" s="700"/>
      <c r="Y90" s="503"/>
      <c r="Z90" s="503"/>
      <c r="AA90" s="573"/>
      <c r="AB90" s="503"/>
      <c r="AC90" s="503"/>
      <c r="AD90" s="688"/>
      <c r="AE90" s="503"/>
      <c r="AF90" s="524"/>
      <c r="AG90" s="688"/>
      <c r="AH90" s="503"/>
      <c r="AI90" s="524"/>
      <c r="AJ90" s="688"/>
      <c r="AK90" s="503"/>
      <c r="AL90" s="524"/>
      <c r="AM90" s="687"/>
      <c r="AN90" s="503"/>
      <c r="AO90" s="524"/>
      <c r="AP90" s="687"/>
      <c r="AQ90" s="503"/>
      <c r="AR90" s="524"/>
      <c r="AS90" s="687"/>
      <c r="AT90" s="503"/>
      <c r="AU90" s="524"/>
      <c r="AV90" s="687"/>
      <c r="AW90" s="503"/>
      <c r="AX90" s="524"/>
      <c r="AY90" s="687"/>
      <c r="AZ90" s="503"/>
      <c r="BA90" s="524"/>
      <c r="BB90" s="687"/>
      <c r="BC90" s="503"/>
      <c r="BD90" s="524"/>
      <c r="BE90" s="687"/>
      <c r="BF90" s="503"/>
      <c r="BG90" s="524"/>
      <c r="BH90" s="687"/>
      <c r="BI90" s="503"/>
      <c r="BJ90" s="524"/>
      <c r="BK90" s="687"/>
      <c r="BL90" s="503"/>
      <c r="BM90" s="524"/>
      <c r="BN90" s="696"/>
      <c r="BO90" s="503"/>
      <c r="BP90" s="503"/>
      <c r="BQ90" s="503"/>
      <c r="BR90" s="524"/>
    </row>
    <row r="91" spans="1:70" ht="13.5" customHeight="1" x14ac:dyDescent="0.25">
      <c r="B91" s="704"/>
      <c r="C91" s="503"/>
      <c r="D91" s="524"/>
      <c r="E91" s="502"/>
      <c r="F91" s="503"/>
      <c r="G91" s="503"/>
      <c r="H91" s="503"/>
      <c r="I91" s="524"/>
      <c r="J91" s="571"/>
      <c r="K91" s="503"/>
      <c r="L91" s="503"/>
      <c r="M91" s="503"/>
      <c r="N91" s="503"/>
      <c r="O91" s="686"/>
      <c r="P91" s="503"/>
      <c r="Q91" s="524"/>
      <c r="R91" s="705"/>
      <c r="S91" s="503"/>
      <c r="T91" s="524"/>
      <c r="U91" s="502"/>
      <c r="V91" s="503"/>
      <c r="W91" s="524"/>
      <c r="X91" s="706"/>
      <c r="Y91" s="503"/>
      <c r="Z91" s="503"/>
      <c r="AA91" s="569"/>
      <c r="AB91" s="503"/>
      <c r="AC91" s="503"/>
      <c r="AD91" s="686"/>
      <c r="AE91" s="503"/>
      <c r="AF91" s="524"/>
      <c r="AG91" s="686"/>
      <c r="AH91" s="503"/>
      <c r="AI91" s="524"/>
      <c r="AJ91" s="686"/>
      <c r="AK91" s="503"/>
      <c r="AL91" s="524"/>
      <c r="AM91" s="685"/>
      <c r="AN91" s="503"/>
      <c r="AO91" s="524"/>
      <c r="AP91" s="685"/>
      <c r="AQ91" s="503"/>
      <c r="AR91" s="524"/>
      <c r="AS91" s="685"/>
      <c r="AT91" s="503"/>
      <c r="AU91" s="524"/>
      <c r="AV91" s="685"/>
      <c r="AW91" s="503"/>
      <c r="AX91" s="524"/>
      <c r="AY91" s="685"/>
      <c r="AZ91" s="503"/>
      <c r="BA91" s="524"/>
      <c r="BB91" s="685"/>
      <c r="BC91" s="503"/>
      <c r="BD91" s="524"/>
      <c r="BE91" s="685"/>
      <c r="BF91" s="503"/>
      <c r="BG91" s="524"/>
      <c r="BH91" s="685"/>
      <c r="BI91" s="503"/>
      <c r="BJ91" s="524"/>
      <c r="BK91" s="685"/>
      <c r="BL91" s="503"/>
      <c r="BM91" s="524"/>
      <c r="BN91" s="701"/>
      <c r="BO91" s="503"/>
      <c r="BP91" s="503"/>
      <c r="BQ91" s="503"/>
      <c r="BR91" s="524"/>
    </row>
    <row r="92" spans="1:70" ht="13.5" customHeight="1" x14ac:dyDescent="0.25">
      <c r="B92" s="697"/>
      <c r="C92" s="503"/>
      <c r="D92" s="524"/>
      <c r="E92" s="698"/>
      <c r="F92" s="503"/>
      <c r="G92" s="503"/>
      <c r="H92" s="503"/>
      <c r="I92" s="524"/>
      <c r="J92" s="575"/>
      <c r="K92" s="503"/>
      <c r="L92" s="503"/>
      <c r="M92" s="503"/>
      <c r="N92" s="503"/>
      <c r="O92" s="688"/>
      <c r="P92" s="503"/>
      <c r="Q92" s="524"/>
      <c r="R92" s="699"/>
      <c r="S92" s="503"/>
      <c r="T92" s="524"/>
      <c r="U92" s="698"/>
      <c r="V92" s="503"/>
      <c r="W92" s="524"/>
      <c r="X92" s="700"/>
      <c r="Y92" s="503"/>
      <c r="Z92" s="503"/>
      <c r="AA92" s="573"/>
      <c r="AB92" s="503"/>
      <c r="AC92" s="503"/>
      <c r="AD92" s="688"/>
      <c r="AE92" s="503"/>
      <c r="AF92" s="524"/>
      <c r="AG92" s="688"/>
      <c r="AH92" s="503"/>
      <c r="AI92" s="524"/>
      <c r="AJ92" s="688"/>
      <c r="AK92" s="503"/>
      <c r="AL92" s="524"/>
      <c r="AM92" s="687"/>
      <c r="AN92" s="503"/>
      <c r="AO92" s="524"/>
      <c r="AP92" s="687"/>
      <c r="AQ92" s="503"/>
      <c r="AR92" s="524"/>
      <c r="AS92" s="687"/>
      <c r="AT92" s="503"/>
      <c r="AU92" s="524"/>
      <c r="AV92" s="687"/>
      <c r="AW92" s="503"/>
      <c r="AX92" s="524"/>
      <c r="AY92" s="687"/>
      <c r="AZ92" s="503"/>
      <c r="BA92" s="524"/>
      <c r="BB92" s="687"/>
      <c r="BC92" s="503"/>
      <c r="BD92" s="524"/>
      <c r="BE92" s="687"/>
      <c r="BF92" s="503"/>
      <c r="BG92" s="524"/>
      <c r="BH92" s="687"/>
      <c r="BI92" s="503"/>
      <c r="BJ92" s="524"/>
      <c r="BK92" s="687"/>
      <c r="BL92" s="503"/>
      <c r="BM92" s="524"/>
      <c r="BN92" s="696"/>
      <c r="BO92" s="503"/>
      <c r="BP92" s="503"/>
      <c r="BQ92" s="503"/>
      <c r="BR92" s="524"/>
    </row>
    <row r="93" spans="1:70" ht="13.5" customHeight="1" x14ac:dyDescent="0.25">
      <c r="B93" s="704"/>
      <c r="C93" s="503"/>
      <c r="D93" s="524"/>
      <c r="E93" s="502"/>
      <c r="F93" s="503"/>
      <c r="G93" s="503"/>
      <c r="H93" s="503"/>
      <c r="I93" s="524"/>
      <c r="J93" s="571"/>
      <c r="K93" s="503"/>
      <c r="L93" s="503"/>
      <c r="M93" s="503"/>
      <c r="N93" s="503"/>
      <c r="O93" s="686"/>
      <c r="P93" s="503"/>
      <c r="Q93" s="524"/>
      <c r="R93" s="705"/>
      <c r="S93" s="503"/>
      <c r="T93" s="524"/>
      <c r="U93" s="502"/>
      <c r="V93" s="503"/>
      <c r="W93" s="524"/>
      <c r="X93" s="706"/>
      <c r="Y93" s="503"/>
      <c r="Z93" s="503"/>
      <c r="AA93" s="569"/>
      <c r="AB93" s="503"/>
      <c r="AC93" s="503"/>
      <c r="AD93" s="686"/>
      <c r="AE93" s="503"/>
      <c r="AF93" s="524"/>
      <c r="AG93" s="686"/>
      <c r="AH93" s="503"/>
      <c r="AI93" s="524"/>
      <c r="AJ93" s="686"/>
      <c r="AK93" s="503"/>
      <c r="AL93" s="524"/>
      <c r="AM93" s="685"/>
      <c r="AN93" s="503"/>
      <c r="AO93" s="524"/>
      <c r="AP93" s="685"/>
      <c r="AQ93" s="503"/>
      <c r="AR93" s="524"/>
      <c r="AS93" s="685"/>
      <c r="AT93" s="503"/>
      <c r="AU93" s="524"/>
      <c r="AV93" s="685"/>
      <c r="AW93" s="503"/>
      <c r="AX93" s="524"/>
      <c r="AY93" s="685"/>
      <c r="AZ93" s="503"/>
      <c r="BA93" s="524"/>
      <c r="BB93" s="685"/>
      <c r="BC93" s="503"/>
      <c r="BD93" s="524"/>
      <c r="BE93" s="685"/>
      <c r="BF93" s="503"/>
      <c r="BG93" s="524"/>
      <c r="BH93" s="685"/>
      <c r="BI93" s="503"/>
      <c r="BJ93" s="524"/>
      <c r="BK93" s="685"/>
      <c r="BL93" s="503"/>
      <c r="BM93" s="524"/>
      <c r="BN93" s="701"/>
      <c r="BO93" s="503"/>
      <c r="BP93" s="503"/>
      <c r="BQ93" s="503"/>
      <c r="BR93" s="524"/>
    </row>
    <row r="94" spans="1:70" ht="13.5" customHeight="1" x14ac:dyDescent="0.25">
      <c r="B94" s="715"/>
      <c r="C94" s="535"/>
      <c r="D94" s="536"/>
      <c r="E94" s="716"/>
      <c r="F94" s="535"/>
      <c r="G94" s="535"/>
      <c r="H94" s="535"/>
      <c r="I94" s="536"/>
      <c r="J94" s="577"/>
      <c r="K94" s="535"/>
      <c r="L94" s="535"/>
      <c r="M94" s="535"/>
      <c r="N94" s="535"/>
      <c r="O94" s="714"/>
      <c r="P94" s="535"/>
      <c r="Q94" s="536"/>
      <c r="R94" s="717"/>
      <c r="S94" s="535"/>
      <c r="T94" s="536"/>
      <c r="U94" s="716"/>
      <c r="V94" s="535"/>
      <c r="W94" s="536"/>
      <c r="X94" s="718"/>
      <c r="Y94" s="535"/>
      <c r="Z94" s="535"/>
      <c r="AA94" s="675"/>
      <c r="AB94" s="535"/>
      <c r="AC94" s="535"/>
      <c r="AD94" s="714"/>
      <c r="AE94" s="535"/>
      <c r="AF94" s="536"/>
      <c r="AG94" s="714"/>
      <c r="AH94" s="535"/>
      <c r="AI94" s="536"/>
      <c r="AJ94" s="714"/>
      <c r="AK94" s="535"/>
      <c r="AL94" s="536"/>
      <c r="AM94" s="712"/>
      <c r="AN94" s="535"/>
      <c r="AO94" s="536"/>
      <c r="AP94" s="712"/>
      <c r="AQ94" s="535"/>
      <c r="AR94" s="536"/>
      <c r="AS94" s="712"/>
      <c r="AT94" s="535"/>
      <c r="AU94" s="536"/>
      <c r="AV94" s="712"/>
      <c r="AW94" s="535"/>
      <c r="AX94" s="536"/>
      <c r="AY94" s="712"/>
      <c r="AZ94" s="535"/>
      <c r="BA94" s="536"/>
      <c r="BB94" s="712"/>
      <c r="BC94" s="535"/>
      <c r="BD94" s="536"/>
      <c r="BE94" s="712"/>
      <c r="BF94" s="535"/>
      <c r="BG94" s="536"/>
      <c r="BH94" s="712"/>
      <c r="BI94" s="535"/>
      <c r="BJ94" s="536"/>
      <c r="BK94" s="712"/>
      <c r="BL94" s="535"/>
      <c r="BM94" s="536"/>
      <c r="BN94" s="713"/>
      <c r="BO94" s="535"/>
      <c r="BP94" s="535"/>
      <c r="BQ94" s="535"/>
      <c r="BR94" s="536"/>
    </row>
    <row r="95" spans="1:70" ht="13.5" customHeight="1" x14ac:dyDescent="0.25">
      <c r="B95" s="704"/>
      <c r="C95" s="503"/>
      <c r="D95" s="524"/>
      <c r="E95" s="502"/>
      <c r="F95" s="503"/>
      <c r="G95" s="503"/>
      <c r="H95" s="503"/>
      <c r="I95" s="524"/>
      <c r="J95" s="571"/>
      <c r="K95" s="503"/>
      <c r="L95" s="503"/>
      <c r="M95" s="503"/>
      <c r="N95" s="503"/>
      <c r="O95" s="686"/>
      <c r="P95" s="503"/>
      <c r="Q95" s="524"/>
      <c r="R95" s="705"/>
      <c r="S95" s="503"/>
      <c r="T95" s="524"/>
      <c r="U95" s="502"/>
      <c r="V95" s="503"/>
      <c r="W95" s="524"/>
      <c r="X95" s="706"/>
      <c r="Y95" s="503"/>
      <c r="Z95" s="503"/>
      <c r="AA95" s="569"/>
      <c r="AB95" s="503"/>
      <c r="AC95" s="503"/>
      <c r="AD95" s="686"/>
      <c r="AE95" s="503"/>
      <c r="AF95" s="524"/>
      <c r="AG95" s="686"/>
      <c r="AH95" s="503"/>
      <c r="AI95" s="524"/>
      <c r="AJ95" s="686"/>
      <c r="AK95" s="503"/>
      <c r="AL95" s="524"/>
      <c r="AM95" s="685"/>
      <c r="AN95" s="503"/>
      <c r="AO95" s="524"/>
      <c r="AP95" s="685"/>
      <c r="AQ95" s="503"/>
      <c r="AR95" s="524"/>
      <c r="AS95" s="685"/>
      <c r="AT95" s="503"/>
      <c r="AU95" s="524"/>
      <c r="AV95" s="685"/>
      <c r="AW95" s="503"/>
      <c r="AX95" s="524"/>
      <c r="AY95" s="685"/>
      <c r="AZ95" s="503"/>
      <c r="BA95" s="524"/>
      <c r="BB95" s="685"/>
      <c r="BC95" s="503"/>
      <c r="BD95" s="524"/>
      <c r="BE95" s="685"/>
      <c r="BF95" s="503"/>
      <c r="BG95" s="524"/>
      <c r="BH95" s="685"/>
      <c r="BI95" s="503"/>
      <c r="BJ95" s="524"/>
      <c r="BK95" s="685"/>
      <c r="BL95" s="503"/>
      <c r="BM95" s="524"/>
      <c r="BN95" s="701"/>
      <c r="BO95" s="503"/>
      <c r="BP95" s="503"/>
      <c r="BQ95" s="503"/>
      <c r="BR95" s="524"/>
    </row>
    <row r="96" spans="1:70" ht="13.5" customHeight="1" x14ac:dyDescent="0.25">
      <c r="B96" s="697"/>
      <c r="C96" s="503"/>
      <c r="D96" s="524"/>
      <c r="E96" s="698"/>
      <c r="F96" s="503"/>
      <c r="G96" s="503"/>
      <c r="H96" s="503"/>
      <c r="I96" s="524"/>
      <c r="J96" s="575"/>
      <c r="K96" s="503"/>
      <c r="L96" s="503"/>
      <c r="M96" s="503"/>
      <c r="N96" s="503"/>
      <c r="O96" s="688"/>
      <c r="P96" s="503"/>
      <c r="Q96" s="524"/>
      <c r="R96" s="699"/>
      <c r="S96" s="503"/>
      <c r="T96" s="524"/>
      <c r="U96" s="698"/>
      <c r="V96" s="503"/>
      <c r="W96" s="524"/>
      <c r="X96" s="700"/>
      <c r="Y96" s="503"/>
      <c r="Z96" s="503"/>
      <c r="AA96" s="573"/>
      <c r="AB96" s="503"/>
      <c r="AC96" s="503"/>
      <c r="AD96" s="688"/>
      <c r="AE96" s="503"/>
      <c r="AF96" s="524"/>
      <c r="AG96" s="688"/>
      <c r="AH96" s="503"/>
      <c r="AI96" s="524"/>
      <c r="AJ96" s="688"/>
      <c r="AK96" s="503"/>
      <c r="AL96" s="524"/>
      <c r="AM96" s="687"/>
      <c r="AN96" s="503"/>
      <c r="AO96" s="524"/>
      <c r="AP96" s="687"/>
      <c r="AQ96" s="503"/>
      <c r="AR96" s="524"/>
      <c r="AS96" s="687"/>
      <c r="AT96" s="503"/>
      <c r="AU96" s="524"/>
      <c r="AV96" s="687"/>
      <c r="AW96" s="503"/>
      <c r="AX96" s="524"/>
      <c r="AY96" s="687"/>
      <c r="AZ96" s="503"/>
      <c r="BA96" s="524"/>
      <c r="BB96" s="687"/>
      <c r="BC96" s="503"/>
      <c r="BD96" s="524"/>
      <c r="BE96" s="687"/>
      <c r="BF96" s="503"/>
      <c r="BG96" s="524"/>
      <c r="BH96" s="687"/>
      <c r="BI96" s="503"/>
      <c r="BJ96" s="524"/>
      <c r="BK96" s="687"/>
      <c r="BL96" s="503"/>
      <c r="BM96" s="524"/>
      <c r="BN96" s="696"/>
      <c r="BO96" s="503"/>
      <c r="BP96" s="503"/>
      <c r="BQ96" s="503"/>
      <c r="BR96" s="524"/>
    </row>
    <row r="97" spans="2:70" ht="13.5" customHeight="1" x14ac:dyDescent="0.25">
      <c r="B97" s="704"/>
      <c r="C97" s="503"/>
      <c r="D97" s="524"/>
      <c r="E97" s="502"/>
      <c r="F97" s="503"/>
      <c r="G97" s="503"/>
      <c r="H97" s="503"/>
      <c r="I97" s="524"/>
      <c r="J97" s="571"/>
      <c r="K97" s="503"/>
      <c r="L97" s="503"/>
      <c r="M97" s="503"/>
      <c r="N97" s="503"/>
      <c r="O97" s="686"/>
      <c r="P97" s="503"/>
      <c r="Q97" s="524"/>
      <c r="R97" s="705"/>
      <c r="S97" s="503"/>
      <c r="T97" s="524"/>
      <c r="U97" s="502"/>
      <c r="V97" s="503"/>
      <c r="W97" s="524"/>
      <c r="X97" s="706"/>
      <c r="Y97" s="503"/>
      <c r="Z97" s="503"/>
      <c r="AA97" s="569"/>
      <c r="AB97" s="503"/>
      <c r="AC97" s="503"/>
      <c r="AD97" s="686"/>
      <c r="AE97" s="503"/>
      <c r="AF97" s="524"/>
      <c r="AG97" s="686"/>
      <c r="AH97" s="503"/>
      <c r="AI97" s="524"/>
      <c r="AJ97" s="686"/>
      <c r="AK97" s="503"/>
      <c r="AL97" s="524"/>
      <c r="AM97" s="685"/>
      <c r="AN97" s="503"/>
      <c r="AO97" s="524"/>
      <c r="AP97" s="685"/>
      <c r="AQ97" s="503"/>
      <c r="AR97" s="524"/>
      <c r="AS97" s="685"/>
      <c r="AT97" s="503"/>
      <c r="AU97" s="524"/>
      <c r="AV97" s="685"/>
      <c r="AW97" s="503"/>
      <c r="AX97" s="524"/>
      <c r="AY97" s="685"/>
      <c r="AZ97" s="503"/>
      <c r="BA97" s="524"/>
      <c r="BB97" s="685"/>
      <c r="BC97" s="503"/>
      <c r="BD97" s="524"/>
      <c r="BE97" s="685"/>
      <c r="BF97" s="503"/>
      <c r="BG97" s="524"/>
      <c r="BH97" s="685"/>
      <c r="BI97" s="503"/>
      <c r="BJ97" s="524"/>
      <c r="BK97" s="685"/>
      <c r="BL97" s="503"/>
      <c r="BM97" s="524"/>
      <c r="BN97" s="701"/>
      <c r="BO97" s="503"/>
      <c r="BP97" s="503"/>
      <c r="BQ97" s="503"/>
      <c r="BR97" s="524"/>
    </row>
    <row r="98" spans="2:70" ht="13.5" customHeight="1" x14ac:dyDescent="0.25">
      <c r="B98" s="697"/>
      <c r="C98" s="503"/>
      <c r="D98" s="524"/>
      <c r="E98" s="698"/>
      <c r="F98" s="503"/>
      <c r="G98" s="503"/>
      <c r="H98" s="503"/>
      <c r="I98" s="524"/>
      <c r="J98" s="575"/>
      <c r="K98" s="503"/>
      <c r="L98" s="503"/>
      <c r="M98" s="503"/>
      <c r="N98" s="503"/>
      <c r="O98" s="688"/>
      <c r="P98" s="503"/>
      <c r="Q98" s="524"/>
      <c r="R98" s="699"/>
      <c r="S98" s="503"/>
      <c r="T98" s="524"/>
      <c r="U98" s="698"/>
      <c r="V98" s="503"/>
      <c r="W98" s="524"/>
      <c r="X98" s="700"/>
      <c r="Y98" s="503"/>
      <c r="Z98" s="503"/>
      <c r="AA98" s="573"/>
      <c r="AB98" s="503"/>
      <c r="AC98" s="503"/>
      <c r="AD98" s="688"/>
      <c r="AE98" s="503"/>
      <c r="AF98" s="524"/>
      <c r="AG98" s="688"/>
      <c r="AH98" s="503"/>
      <c r="AI98" s="524"/>
      <c r="AJ98" s="688"/>
      <c r="AK98" s="503"/>
      <c r="AL98" s="524"/>
      <c r="AM98" s="687"/>
      <c r="AN98" s="503"/>
      <c r="AO98" s="524"/>
      <c r="AP98" s="687"/>
      <c r="AQ98" s="503"/>
      <c r="AR98" s="524"/>
      <c r="AS98" s="687"/>
      <c r="AT98" s="503"/>
      <c r="AU98" s="524"/>
      <c r="AV98" s="687"/>
      <c r="AW98" s="503"/>
      <c r="AX98" s="524"/>
      <c r="AY98" s="687"/>
      <c r="AZ98" s="503"/>
      <c r="BA98" s="524"/>
      <c r="BB98" s="687"/>
      <c r="BC98" s="503"/>
      <c r="BD98" s="524"/>
      <c r="BE98" s="687"/>
      <c r="BF98" s="503"/>
      <c r="BG98" s="524"/>
      <c r="BH98" s="687"/>
      <c r="BI98" s="503"/>
      <c r="BJ98" s="524"/>
      <c r="BK98" s="687"/>
      <c r="BL98" s="503"/>
      <c r="BM98" s="524"/>
      <c r="BN98" s="696"/>
      <c r="BO98" s="503"/>
      <c r="BP98" s="503"/>
      <c r="BQ98" s="503"/>
      <c r="BR98" s="524"/>
    </row>
    <row r="99" spans="2:70" ht="13.5" customHeight="1" x14ac:dyDescent="0.25">
      <c r="B99" s="708"/>
      <c r="C99" s="535"/>
      <c r="D99" s="536"/>
      <c r="E99" s="709"/>
      <c r="F99" s="535"/>
      <c r="G99" s="535"/>
      <c r="H99" s="535"/>
      <c r="I99" s="536"/>
      <c r="J99" s="595"/>
      <c r="K99" s="535"/>
      <c r="L99" s="535"/>
      <c r="M99" s="535"/>
      <c r="N99" s="535"/>
      <c r="O99" s="703"/>
      <c r="P99" s="535"/>
      <c r="Q99" s="536"/>
      <c r="R99" s="710"/>
      <c r="S99" s="535"/>
      <c r="T99" s="536"/>
      <c r="U99" s="709"/>
      <c r="V99" s="535"/>
      <c r="W99" s="536"/>
      <c r="X99" s="711"/>
      <c r="Y99" s="535"/>
      <c r="Z99" s="535"/>
      <c r="AA99" s="596"/>
      <c r="AB99" s="535"/>
      <c r="AC99" s="535"/>
      <c r="AD99" s="703"/>
      <c r="AE99" s="535"/>
      <c r="AF99" s="536"/>
      <c r="AG99" s="703"/>
      <c r="AH99" s="535"/>
      <c r="AI99" s="536"/>
      <c r="AJ99" s="703"/>
      <c r="AK99" s="535"/>
      <c r="AL99" s="536"/>
      <c r="AM99" s="702"/>
      <c r="AN99" s="535"/>
      <c r="AO99" s="536"/>
      <c r="AP99" s="702"/>
      <c r="AQ99" s="535"/>
      <c r="AR99" s="536"/>
      <c r="AS99" s="702"/>
      <c r="AT99" s="535"/>
      <c r="AU99" s="536"/>
      <c r="AV99" s="702"/>
      <c r="AW99" s="535"/>
      <c r="AX99" s="536"/>
      <c r="AY99" s="702"/>
      <c r="AZ99" s="535"/>
      <c r="BA99" s="536"/>
      <c r="BB99" s="702"/>
      <c r="BC99" s="535"/>
      <c r="BD99" s="536"/>
      <c r="BE99" s="702"/>
      <c r="BF99" s="535"/>
      <c r="BG99" s="536"/>
      <c r="BH99" s="702"/>
      <c r="BI99" s="535"/>
      <c r="BJ99" s="536"/>
      <c r="BK99" s="702"/>
      <c r="BL99" s="535"/>
      <c r="BM99" s="536"/>
      <c r="BN99" s="707"/>
      <c r="BO99" s="535"/>
      <c r="BP99" s="535"/>
      <c r="BQ99" s="535"/>
      <c r="BR99" s="536"/>
    </row>
    <row r="100" spans="2:70" ht="13.5" customHeight="1" x14ac:dyDescent="0.25">
      <c r="B100" s="697"/>
      <c r="C100" s="503"/>
      <c r="D100" s="524"/>
      <c r="E100" s="698"/>
      <c r="F100" s="503"/>
      <c r="G100" s="503"/>
      <c r="H100" s="503"/>
      <c r="I100" s="524"/>
      <c r="J100" s="575"/>
      <c r="K100" s="503"/>
      <c r="L100" s="503"/>
      <c r="M100" s="503"/>
      <c r="N100" s="503"/>
      <c r="O100" s="688"/>
      <c r="P100" s="503"/>
      <c r="Q100" s="524"/>
      <c r="R100" s="699"/>
      <c r="S100" s="503"/>
      <c r="T100" s="524"/>
      <c r="U100" s="698"/>
      <c r="V100" s="503"/>
      <c r="W100" s="524"/>
      <c r="X100" s="700"/>
      <c r="Y100" s="503"/>
      <c r="Z100" s="503"/>
      <c r="AA100" s="573"/>
      <c r="AB100" s="503"/>
      <c r="AC100" s="503"/>
      <c r="AD100" s="688"/>
      <c r="AE100" s="503"/>
      <c r="AF100" s="524"/>
      <c r="AG100" s="688"/>
      <c r="AH100" s="503"/>
      <c r="AI100" s="524"/>
      <c r="AJ100" s="688"/>
      <c r="AK100" s="503"/>
      <c r="AL100" s="524"/>
      <c r="AM100" s="687"/>
      <c r="AN100" s="503"/>
      <c r="AO100" s="524"/>
      <c r="AP100" s="687"/>
      <c r="AQ100" s="503"/>
      <c r="AR100" s="524"/>
      <c r="AS100" s="687"/>
      <c r="AT100" s="503"/>
      <c r="AU100" s="524"/>
      <c r="AV100" s="687"/>
      <c r="AW100" s="503"/>
      <c r="AX100" s="524"/>
      <c r="AY100" s="687"/>
      <c r="AZ100" s="503"/>
      <c r="BA100" s="524"/>
      <c r="BB100" s="687"/>
      <c r="BC100" s="503"/>
      <c r="BD100" s="524"/>
      <c r="BE100" s="687"/>
      <c r="BF100" s="503"/>
      <c r="BG100" s="524"/>
      <c r="BH100" s="687"/>
      <c r="BI100" s="503"/>
      <c r="BJ100" s="524"/>
      <c r="BK100" s="687"/>
      <c r="BL100" s="503"/>
      <c r="BM100" s="524"/>
      <c r="BN100" s="696"/>
      <c r="BO100" s="503"/>
      <c r="BP100" s="503"/>
      <c r="BQ100" s="503"/>
      <c r="BR100" s="524"/>
    </row>
    <row r="101" spans="2:70" ht="13.5" customHeight="1" x14ac:dyDescent="0.25">
      <c r="B101" s="704"/>
      <c r="C101" s="503"/>
      <c r="D101" s="524"/>
      <c r="E101" s="502"/>
      <c r="F101" s="503"/>
      <c r="G101" s="503"/>
      <c r="H101" s="503"/>
      <c r="I101" s="524"/>
      <c r="J101" s="571"/>
      <c r="K101" s="503"/>
      <c r="L101" s="503"/>
      <c r="M101" s="503"/>
      <c r="N101" s="503"/>
      <c r="O101" s="686"/>
      <c r="P101" s="503"/>
      <c r="Q101" s="524"/>
      <c r="R101" s="705"/>
      <c r="S101" s="503"/>
      <c r="T101" s="524"/>
      <c r="U101" s="502"/>
      <c r="V101" s="503"/>
      <c r="W101" s="524"/>
      <c r="X101" s="706"/>
      <c r="Y101" s="503"/>
      <c r="Z101" s="503"/>
      <c r="AA101" s="569"/>
      <c r="AB101" s="503"/>
      <c r="AC101" s="503"/>
      <c r="AD101" s="686"/>
      <c r="AE101" s="503"/>
      <c r="AF101" s="524"/>
      <c r="AG101" s="686"/>
      <c r="AH101" s="503"/>
      <c r="AI101" s="524"/>
      <c r="AJ101" s="686"/>
      <c r="AK101" s="503"/>
      <c r="AL101" s="524"/>
      <c r="AM101" s="685"/>
      <c r="AN101" s="503"/>
      <c r="AO101" s="524"/>
      <c r="AP101" s="685"/>
      <c r="AQ101" s="503"/>
      <c r="AR101" s="524"/>
      <c r="AS101" s="685"/>
      <c r="AT101" s="503"/>
      <c r="AU101" s="524"/>
      <c r="AV101" s="685"/>
      <c r="AW101" s="503"/>
      <c r="AX101" s="524"/>
      <c r="AY101" s="685"/>
      <c r="AZ101" s="503"/>
      <c r="BA101" s="524"/>
      <c r="BB101" s="685"/>
      <c r="BC101" s="503"/>
      <c r="BD101" s="524"/>
      <c r="BE101" s="685"/>
      <c r="BF101" s="503"/>
      <c r="BG101" s="524"/>
      <c r="BH101" s="685"/>
      <c r="BI101" s="503"/>
      <c r="BJ101" s="524"/>
      <c r="BK101" s="685"/>
      <c r="BL101" s="503"/>
      <c r="BM101" s="524"/>
      <c r="BN101" s="701"/>
      <c r="BO101" s="503"/>
      <c r="BP101" s="503"/>
      <c r="BQ101" s="503"/>
      <c r="BR101" s="524"/>
    </row>
    <row r="102" spans="2:70" ht="13.5" customHeight="1" x14ac:dyDescent="0.25">
      <c r="B102" s="697"/>
      <c r="C102" s="503"/>
      <c r="D102" s="524"/>
      <c r="E102" s="698"/>
      <c r="F102" s="503"/>
      <c r="G102" s="503"/>
      <c r="H102" s="503"/>
      <c r="I102" s="524"/>
      <c r="J102" s="575"/>
      <c r="K102" s="503"/>
      <c r="L102" s="503"/>
      <c r="M102" s="503"/>
      <c r="N102" s="503"/>
      <c r="O102" s="688"/>
      <c r="P102" s="503"/>
      <c r="Q102" s="524"/>
      <c r="R102" s="699"/>
      <c r="S102" s="503"/>
      <c r="T102" s="524"/>
      <c r="U102" s="698"/>
      <c r="V102" s="503"/>
      <c r="W102" s="524"/>
      <c r="X102" s="700"/>
      <c r="Y102" s="503"/>
      <c r="Z102" s="503"/>
      <c r="AA102" s="573"/>
      <c r="AB102" s="503"/>
      <c r="AC102" s="503"/>
      <c r="AD102" s="688"/>
      <c r="AE102" s="503"/>
      <c r="AF102" s="524"/>
      <c r="AG102" s="688"/>
      <c r="AH102" s="503"/>
      <c r="AI102" s="524"/>
      <c r="AJ102" s="688"/>
      <c r="AK102" s="503"/>
      <c r="AL102" s="524"/>
      <c r="AM102" s="687"/>
      <c r="AN102" s="503"/>
      <c r="AO102" s="524"/>
      <c r="AP102" s="687"/>
      <c r="AQ102" s="503"/>
      <c r="AR102" s="524"/>
      <c r="AS102" s="687"/>
      <c r="AT102" s="503"/>
      <c r="AU102" s="524"/>
      <c r="AV102" s="687"/>
      <c r="AW102" s="503"/>
      <c r="AX102" s="524"/>
      <c r="AY102" s="687"/>
      <c r="AZ102" s="503"/>
      <c r="BA102" s="524"/>
      <c r="BB102" s="687"/>
      <c r="BC102" s="503"/>
      <c r="BD102" s="524"/>
      <c r="BE102" s="687"/>
      <c r="BF102" s="503"/>
      <c r="BG102" s="524"/>
      <c r="BH102" s="687"/>
      <c r="BI102" s="503"/>
      <c r="BJ102" s="524"/>
      <c r="BK102" s="687"/>
      <c r="BL102" s="503"/>
      <c r="BM102" s="524"/>
      <c r="BN102" s="696"/>
      <c r="BO102" s="503"/>
      <c r="BP102" s="503"/>
      <c r="BQ102" s="503"/>
      <c r="BR102" s="524"/>
    </row>
    <row r="103" spans="2:70" ht="13.5" customHeight="1" x14ac:dyDescent="0.25">
      <c r="B103" s="704"/>
      <c r="C103" s="503"/>
      <c r="D103" s="524"/>
      <c r="E103" s="502"/>
      <c r="F103" s="503"/>
      <c r="G103" s="503"/>
      <c r="H103" s="503"/>
      <c r="I103" s="524"/>
      <c r="J103" s="571"/>
      <c r="K103" s="503"/>
      <c r="L103" s="503"/>
      <c r="M103" s="503"/>
      <c r="N103" s="503"/>
      <c r="O103" s="686"/>
      <c r="P103" s="503"/>
      <c r="Q103" s="524"/>
      <c r="R103" s="705"/>
      <c r="S103" s="503"/>
      <c r="T103" s="524"/>
      <c r="U103" s="502"/>
      <c r="V103" s="503"/>
      <c r="W103" s="524"/>
      <c r="X103" s="706"/>
      <c r="Y103" s="503"/>
      <c r="Z103" s="503"/>
      <c r="AA103" s="569"/>
      <c r="AB103" s="503"/>
      <c r="AC103" s="503"/>
      <c r="AD103" s="686"/>
      <c r="AE103" s="503"/>
      <c r="AF103" s="524"/>
      <c r="AG103" s="686"/>
      <c r="AH103" s="503"/>
      <c r="AI103" s="524"/>
      <c r="AJ103" s="686"/>
      <c r="AK103" s="503"/>
      <c r="AL103" s="524"/>
      <c r="AM103" s="685"/>
      <c r="AN103" s="503"/>
      <c r="AO103" s="524"/>
      <c r="AP103" s="685"/>
      <c r="AQ103" s="503"/>
      <c r="AR103" s="524"/>
      <c r="AS103" s="685"/>
      <c r="AT103" s="503"/>
      <c r="AU103" s="524"/>
      <c r="AV103" s="685"/>
      <c r="AW103" s="503"/>
      <c r="AX103" s="524"/>
      <c r="AY103" s="685"/>
      <c r="AZ103" s="503"/>
      <c r="BA103" s="524"/>
      <c r="BB103" s="685"/>
      <c r="BC103" s="503"/>
      <c r="BD103" s="524"/>
      <c r="BE103" s="685"/>
      <c r="BF103" s="503"/>
      <c r="BG103" s="524"/>
      <c r="BH103" s="685"/>
      <c r="BI103" s="503"/>
      <c r="BJ103" s="524"/>
      <c r="BK103" s="685"/>
      <c r="BL103" s="503"/>
      <c r="BM103" s="524"/>
      <c r="BN103" s="701"/>
      <c r="BO103" s="503"/>
      <c r="BP103" s="503"/>
      <c r="BQ103" s="503"/>
      <c r="BR103" s="524"/>
    </row>
    <row r="104" spans="2:70" ht="13.5" customHeight="1" x14ac:dyDescent="0.25">
      <c r="B104" s="697"/>
      <c r="C104" s="503"/>
      <c r="D104" s="524"/>
      <c r="E104" s="698"/>
      <c r="F104" s="503"/>
      <c r="G104" s="503"/>
      <c r="H104" s="503"/>
      <c r="I104" s="524"/>
      <c r="J104" s="575"/>
      <c r="K104" s="503"/>
      <c r="L104" s="503"/>
      <c r="M104" s="503"/>
      <c r="N104" s="503"/>
      <c r="O104" s="688"/>
      <c r="P104" s="503"/>
      <c r="Q104" s="524"/>
      <c r="R104" s="699"/>
      <c r="S104" s="503"/>
      <c r="T104" s="524"/>
      <c r="U104" s="698"/>
      <c r="V104" s="503"/>
      <c r="W104" s="524"/>
      <c r="X104" s="700"/>
      <c r="Y104" s="503"/>
      <c r="Z104" s="503"/>
      <c r="AA104" s="573"/>
      <c r="AB104" s="503"/>
      <c r="AC104" s="503"/>
      <c r="AD104" s="688"/>
      <c r="AE104" s="503"/>
      <c r="AF104" s="524"/>
      <c r="AG104" s="688"/>
      <c r="AH104" s="503"/>
      <c r="AI104" s="524"/>
      <c r="AJ104" s="688"/>
      <c r="AK104" s="503"/>
      <c r="AL104" s="524"/>
      <c r="AM104" s="687"/>
      <c r="AN104" s="503"/>
      <c r="AO104" s="524"/>
      <c r="AP104" s="687"/>
      <c r="AQ104" s="503"/>
      <c r="AR104" s="524"/>
      <c r="AS104" s="687"/>
      <c r="AT104" s="503"/>
      <c r="AU104" s="524"/>
      <c r="AV104" s="687"/>
      <c r="AW104" s="503"/>
      <c r="AX104" s="524"/>
      <c r="AY104" s="687"/>
      <c r="AZ104" s="503"/>
      <c r="BA104" s="524"/>
      <c r="BB104" s="687"/>
      <c r="BC104" s="503"/>
      <c r="BD104" s="524"/>
      <c r="BE104" s="687"/>
      <c r="BF104" s="503"/>
      <c r="BG104" s="524"/>
      <c r="BH104" s="687"/>
      <c r="BI104" s="503"/>
      <c r="BJ104" s="524"/>
      <c r="BK104" s="687"/>
      <c r="BL104" s="503"/>
      <c r="BM104" s="524"/>
      <c r="BN104" s="696"/>
      <c r="BO104" s="503"/>
      <c r="BP104" s="503"/>
      <c r="BQ104" s="503"/>
      <c r="BR104" s="524"/>
    </row>
    <row r="105" spans="2:70" ht="13.5" customHeight="1" x14ac:dyDescent="0.25">
      <c r="B105" s="708"/>
      <c r="C105" s="535"/>
      <c r="D105" s="536"/>
      <c r="E105" s="709"/>
      <c r="F105" s="535"/>
      <c r="G105" s="535"/>
      <c r="H105" s="535"/>
      <c r="I105" s="536"/>
      <c r="J105" s="595"/>
      <c r="K105" s="535"/>
      <c r="L105" s="535"/>
      <c r="M105" s="535"/>
      <c r="N105" s="535"/>
      <c r="O105" s="703"/>
      <c r="P105" s="535"/>
      <c r="Q105" s="536"/>
      <c r="R105" s="710"/>
      <c r="S105" s="535"/>
      <c r="T105" s="536"/>
      <c r="U105" s="709"/>
      <c r="V105" s="535"/>
      <c r="W105" s="536"/>
      <c r="X105" s="711"/>
      <c r="Y105" s="535"/>
      <c r="Z105" s="535"/>
      <c r="AA105" s="596"/>
      <c r="AB105" s="535"/>
      <c r="AC105" s="535"/>
      <c r="AD105" s="703"/>
      <c r="AE105" s="535"/>
      <c r="AF105" s="536"/>
      <c r="AG105" s="703"/>
      <c r="AH105" s="535"/>
      <c r="AI105" s="536"/>
      <c r="AJ105" s="703"/>
      <c r="AK105" s="535"/>
      <c r="AL105" s="536"/>
      <c r="AM105" s="702"/>
      <c r="AN105" s="535"/>
      <c r="AO105" s="536"/>
      <c r="AP105" s="702"/>
      <c r="AQ105" s="535"/>
      <c r="AR105" s="536"/>
      <c r="AS105" s="702"/>
      <c r="AT105" s="535"/>
      <c r="AU105" s="536"/>
      <c r="AV105" s="702"/>
      <c r="AW105" s="535"/>
      <c r="AX105" s="536"/>
      <c r="AY105" s="702"/>
      <c r="AZ105" s="535"/>
      <c r="BA105" s="536"/>
      <c r="BB105" s="702"/>
      <c r="BC105" s="535"/>
      <c r="BD105" s="536"/>
      <c r="BE105" s="702"/>
      <c r="BF105" s="535"/>
      <c r="BG105" s="536"/>
      <c r="BH105" s="702"/>
      <c r="BI105" s="535"/>
      <c r="BJ105" s="536"/>
      <c r="BK105" s="702"/>
      <c r="BL105" s="535"/>
      <c r="BM105" s="536"/>
      <c r="BN105" s="707"/>
      <c r="BO105" s="535"/>
      <c r="BP105" s="535"/>
      <c r="BQ105" s="535"/>
      <c r="BR105" s="536"/>
    </row>
    <row r="106" spans="2:70" ht="13.5" customHeight="1" x14ac:dyDescent="0.25">
      <c r="B106" s="697"/>
      <c r="C106" s="503"/>
      <c r="D106" s="524"/>
      <c r="E106" s="698"/>
      <c r="F106" s="503"/>
      <c r="G106" s="503"/>
      <c r="H106" s="503"/>
      <c r="I106" s="524"/>
      <c r="J106" s="575"/>
      <c r="K106" s="503"/>
      <c r="L106" s="503"/>
      <c r="M106" s="503"/>
      <c r="N106" s="503"/>
      <c r="O106" s="688"/>
      <c r="P106" s="503"/>
      <c r="Q106" s="524"/>
      <c r="R106" s="699"/>
      <c r="S106" s="503"/>
      <c r="T106" s="524"/>
      <c r="U106" s="698"/>
      <c r="V106" s="503"/>
      <c r="W106" s="524"/>
      <c r="X106" s="700"/>
      <c r="Y106" s="503"/>
      <c r="Z106" s="503"/>
      <c r="AA106" s="573"/>
      <c r="AB106" s="503"/>
      <c r="AC106" s="503"/>
      <c r="AD106" s="688"/>
      <c r="AE106" s="503"/>
      <c r="AF106" s="524"/>
      <c r="AG106" s="688"/>
      <c r="AH106" s="503"/>
      <c r="AI106" s="524"/>
      <c r="AJ106" s="688"/>
      <c r="AK106" s="503"/>
      <c r="AL106" s="524"/>
      <c r="AM106" s="687"/>
      <c r="AN106" s="503"/>
      <c r="AO106" s="524"/>
      <c r="AP106" s="687"/>
      <c r="AQ106" s="503"/>
      <c r="AR106" s="524"/>
      <c r="AS106" s="687"/>
      <c r="AT106" s="503"/>
      <c r="AU106" s="524"/>
      <c r="AV106" s="687"/>
      <c r="AW106" s="503"/>
      <c r="AX106" s="524"/>
      <c r="AY106" s="687"/>
      <c r="AZ106" s="503"/>
      <c r="BA106" s="524"/>
      <c r="BB106" s="687"/>
      <c r="BC106" s="503"/>
      <c r="BD106" s="524"/>
      <c r="BE106" s="687"/>
      <c r="BF106" s="503"/>
      <c r="BG106" s="524"/>
      <c r="BH106" s="687"/>
      <c r="BI106" s="503"/>
      <c r="BJ106" s="524"/>
      <c r="BK106" s="687"/>
      <c r="BL106" s="503"/>
      <c r="BM106" s="524"/>
      <c r="BN106" s="696"/>
      <c r="BO106" s="503"/>
      <c r="BP106" s="503"/>
      <c r="BQ106" s="503"/>
      <c r="BR106" s="524"/>
    </row>
    <row r="107" spans="2:70" ht="13.5" customHeight="1" x14ac:dyDescent="0.25">
      <c r="B107" s="704"/>
      <c r="C107" s="503"/>
      <c r="D107" s="524"/>
      <c r="E107" s="502"/>
      <c r="F107" s="503"/>
      <c r="G107" s="503"/>
      <c r="H107" s="503"/>
      <c r="I107" s="524"/>
      <c r="J107" s="571"/>
      <c r="K107" s="503"/>
      <c r="L107" s="503"/>
      <c r="M107" s="503"/>
      <c r="N107" s="503"/>
      <c r="O107" s="686"/>
      <c r="P107" s="503"/>
      <c r="Q107" s="524"/>
      <c r="R107" s="705"/>
      <c r="S107" s="503"/>
      <c r="T107" s="524"/>
      <c r="U107" s="502"/>
      <c r="V107" s="503"/>
      <c r="W107" s="524"/>
      <c r="X107" s="706"/>
      <c r="Y107" s="503"/>
      <c r="Z107" s="503"/>
      <c r="AA107" s="569"/>
      <c r="AB107" s="503"/>
      <c r="AC107" s="503"/>
      <c r="AD107" s="686"/>
      <c r="AE107" s="503"/>
      <c r="AF107" s="524"/>
      <c r="AG107" s="686"/>
      <c r="AH107" s="503"/>
      <c r="AI107" s="524"/>
      <c r="AJ107" s="686"/>
      <c r="AK107" s="503"/>
      <c r="AL107" s="524"/>
      <c r="AM107" s="685"/>
      <c r="AN107" s="503"/>
      <c r="AO107" s="524"/>
      <c r="AP107" s="685"/>
      <c r="AQ107" s="503"/>
      <c r="AR107" s="524"/>
      <c r="AS107" s="685"/>
      <c r="AT107" s="503"/>
      <c r="AU107" s="524"/>
      <c r="AV107" s="685"/>
      <c r="AW107" s="503"/>
      <c r="AX107" s="524"/>
      <c r="AY107" s="685"/>
      <c r="AZ107" s="503"/>
      <c r="BA107" s="524"/>
      <c r="BB107" s="685"/>
      <c r="BC107" s="503"/>
      <c r="BD107" s="524"/>
      <c r="BE107" s="685"/>
      <c r="BF107" s="503"/>
      <c r="BG107" s="524"/>
      <c r="BH107" s="685"/>
      <c r="BI107" s="503"/>
      <c r="BJ107" s="524"/>
      <c r="BK107" s="685"/>
      <c r="BL107" s="503"/>
      <c r="BM107" s="524"/>
      <c r="BN107" s="701"/>
      <c r="BO107" s="503"/>
      <c r="BP107" s="503"/>
      <c r="BQ107" s="503"/>
      <c r="BR107" s="524"/>
    </row>
    <row r="108" spans="2:70" ht="13.5" customHeight="1" x14ac:dyDescent="0.25">
      <c r="B108" s="697"/>
      <c r="C108" s="503"/>
      <c r="D108" s="524"/>
      <c r="E108" s="698"/>
      <c r="F108" s="503"/>
      <c r="G108" s="503"/>
      <c r="H108" s="503"/>
      <c r="I108" s="524"/>
      <c r="J108" s="575"/>
      <c r="K108" s="503"/>
      <c r="L108" s="503"/>
      <c r="M108" s="503"/>
      <c r="N108" s="503"/>
      <c r="O108" s="688"/>
      <c r="P108" s="503"/>
      <c r="Q108" s="524"/>
      <c r="R108" s="699"/>
      <c r="S108" s="503"/>
      <c r="T108" s="524"/>
      <c r="U108" s="698"/>
      <c r="V108" s="503"/>
      <c r="W108" s="524"/>
      <c r="X108" s="700"/>
      <c r="Y108" s="503"/>
      <c r="Z108" s="503"/>
      <c r="AA108" s="573"/>
      <c r="AB108" s="503"/>
      <c r="AC108" s="503"/>
      <c r="AD108" s="688"/>
      <c r="AE108" s="503"/>
      <c r="AF108" s="524"/>
      <c r="AG108" s="688"/>
      <c r="AH108" s="503"/>
      <c r="AI108" s="524"/>
      <c r="AJ108" s="688"/>
      <c r="AK108" s="503"/>
      <c r="AL108" s="524"/>
      <c r="AM108" s="687"/>
      <c r="AN108" s="503"/>
      <c r="AO108" s="524"/>
      <c r="AP108" s="687"/>
      <c r="AQ108" s="503"/>
      <c r="AR108" s="524"/>
      <c r="AS108" s="687"/>
      <c r="AT108" s="503"/>
      <c r="AU108" s="524"/>
      <c r="AV108" s="687"/>
      <c r="AW108" s="503"/>
      <c r="AX108" s="524"/>
      <c r="AY108" s="687"/>
      <c r="AZ108" s="503"/>
      <c r="BA108" s="524"/>
      <c r="BB108" s="687"/>
      <c r="BC108" s="503"/>
      <c r="BD108" s="524"/>
      <c r="BE108" s="687"/>
      <c r="BF108" s="503"/>
      <c r="BG108" s="524"/>
      <c r="BH108" s="687"/>
      <c r="BI108" s="503"/>
      <c r="BJ108" s="524"/>
      <c r="BK108" s="687"/>
      <c r="BL108" s="503"/>
      <c r="BM108" s="524"/>
      <c r="BN108" s="696"/>
      <c r="BO108" s="503"/>
      <c r="BP108" s="503"/>
      <c r="BQ108" s="503"/>
      <c r="BR108" s="524"/>
    </row>
    <row r="109" spans="2:70" ht="13.5" customHeight="1" x14ac:dyDescent="0.25">
      <c r="B109" s="704"/>
      <c r="C109" s="503"/>
      <c r="D109" s="524"/>
      <c r="E109" s="502"/>
      <c r="F109" s="503"/>
      <c r="G109" s="503"/>
      <c r="H109" s="503"/>
      <c r="I109" s="524"/>
      <c r="J109" s="571"/>
      <c r="K109" s="503"/>
      <c r="L109" s="503"/>
      <c r="M109" s="503"/>
      <c r="N109" s="503"/>
      <c r="O109" s="686"/>
      <c r="P109" s="503"/>
      <c r="Q109" s="524"/>
      <c r="R109" s="705"/>
      <c r="S109" s="503"/>
      <c r="T109" s="524"/>
      <c r="U109" s="502"/>
      <c r="V109" s="503"/>
      <c r="W109" s="524"/>
      <c r="X109" s="706"/>
      <c r="Y109" s="503"/>
      <c r="Z109" s="503"/>
      <c r="AA109" s="569"/>
      <c r="AB109" s="503"/>
      <c r="AC109" s="503"/>
      <c r="AD109" s="686"/>
      <c r="AE109" s="503"/>
      <c r="AF109" s="524"/>
      <c r="AG109" s="686"/>
      <c r="AH109" s="503"/>
      <c r="AI109" s="524"/>
      <c r="AJ109" s="686"/>
      <c r="AK109" s="503"/>
      <c r="AL109" s="524"/>
      <c r="AM109" s="685"/>
      <c r="AN109" s="503"/>
      <c r="AO109" s="524"/>
      <c r="AP109" s="685"/>
      <c r="AQ109" s="503"/>
      <c r="AR109" s="524"/>
      <c r="AS109" s="685"/>
      <c r="AT109" s="503"/>
      <c r="AU109" s="524"/>
      <c r="AV109" s="685"/>
      <c r="AW109" s="503"/>
      <c r="AX109" s="524"/>
      <c r="AY109" s="685"/>
      <c r="AZ109" s="503"/>
      <c r="BA109" s="524"/>
      <c r="BB109" s="685"/>
      <c r="BC109" s="503"/>
      <c r="BD109" s="524"/>
      <c r="BE109" s="685"/>
      <c r="BF109" s="503"/>
      <c r="BG109" s="524"/>
      <c r="BH109" s="685"/>
      <c r="BI109" s="503"/>
      <c r="BJ109" s="524"/>
      <c r="BK109" s="685"/>
      <c r="BL109" s="503"/>
      <c r="BM109" s="524"/>
      <c r="BN109" s="701"/>
      <c r="BO109" s="503"/>
      <c r="BP109" s="503"/>
      <c r="BQ109" s="503"/>
      <c r="BR109" s="524"/>
    </row>
    <row r="110" spans="2:70" ht="13.5" customHeight="1" x14ac:dyDescent="0.25">
      <c r="B110" s="697"/>
      <c r="C110" s="503"/>
      <c r="D110" s="524"/>
      <c r="E110" s="698"/>
      <c r="F110" s="503"/>
      <c r="G110" s="503"/>
      <c r="H110" s="503"/>
      <c r="I110" s="524"/>
      <c r="J110" s="575"/>
      <c r="K110" s="503"/>
      <c r="L110" s="503"/>
      <c r="M110" s="503"/>
      <c r="N110" s="503"/>
      <c r="O110" s="688"/>
      <c r="P110" s="503"/>
      <c r="Q110" s="524"/>
      <c r="R110" s="699"/>
      <c r="S110" s="503"/>
      <c r="T110" s="524"/>
      <c r="U110" s="698"/>
      <c r="V110" s="503"/>
      <c r="W110" s="524"/>
      <c r="X110" s="700"/>
      <c r="Y110" s="503"/>
      <c r="Z110" s="503"/>
      <c r="AA110" s="573"/>
      <c r="AB110" s="503"/>
      <c r="AC110" s="503"/>
      <c r="AD110" s="688"/>
      <c r="AE110" s="503"/>
      <c r="AF110" s="524"/>
      <c r="AG110" s="688"/>
      <c r="AH110" s="503"/>
      <c r="AI110" s="524"/>
      <c r="AJ110" s="688"/>
      <c r="AK110" s="503"/>
      <c r="AL110" s="524"/>
      <c r="AM110" s="687"/>
      <c r="AN110" s="503"/>
      <c r="AO110" s="524"/>
      <c r="AP110" s="687"/>
      <c r="AQ110" s="503"/>
      <c r="AR110" s="524"/>
      <c r="AS110" s="687"/>
      <c r="AT110" s="503"/>
      <c r="AU110" s="524"/>
      <c r="AV110" s="687"/>
      <c r="AW110" s="503"/>
      <c r="AX110" s="524"/>
      <c r="AY110" s="687"/>
      <c r="AZ110" s="503"/>
      <c r="BA110" s="524"/>
      <c r="BB110" s="687"/>
      <c r="BC110" s="503"/>
      <c r="BD110" s="524"/>
      <c r="BE110" s="687"/>
      <c r="BF110" s="503"/>
      <c r="BG110" s="524"/>
      <c r="BH110" s="687"/>
      <c r="BI110" s="503"/>
      <c r="BJ110" s="524"/>
      <c r="BK110" s="687"/>
      <c r="BL110" s="503"/>
      <c r="BM110" s="524"/>
      <c r="BN110" s="696"/>
      <c r="BO110" s="503"/>
      <c r="BP110" s="503"/>
      <c r="BQ110" s="503"/>
      <c r="BR110" s="524"/>
    </row>
    <row r="111" spans="2:70" ht="13.5" customHeight="1" x14ac:dyDescent="0.25">
      <c r="B111" s="708"/>
      <c r="C111" s="535"/>
      <c r="D111" s="536"/>
      <c r="E111" s="709"/>
      <c r="F111" s="535"/>
      <c r="G111" s="535"/>
      <c r="H111" s="535"/>
      <c r="I111" s="536"/>
      <c r="J111" s="595"/>
      <c r="K111" s="535"/>
      <c r="L111" s="535"/>
      <c r="M111" s="535"/>
      <c r="N111" s="535"/>
      <c r="O111" s="703"/>
      <c r="P111" s="535"/>
      <c r="Q111" s="536"/>
      <c r="R111" s="710"/>
      <c r="S111" s="535"/>
      <c r="T111" s="536"/>
      <c r="U111" s="709"/>
      <c r="V111" s="535"/>
      <c r="W111" s="536"/>
      <c r="X111" s="711"/>
      <c r="Y111" s="535"/>
      <c r="Z111" s="535"/>
      <c r="AA111" s="596"/>
      <c r="AB111" s="535"/>
      <c r="AC111" s="535"/>
      <c r="AD111" s="703"/>
      <c r="AE111" s="535"/>
      <c r="AF111" s="536"/>
      <c r="AG111" s="703"/>
      <c r="AH111" s="535"/>
      <c r="AI111" s="536"/>
      <c r="AJ111" s="703"/>
      <c r="AK111" s="535"/>
      <c r="AL111" s="536"/>
      <c r="AM111" s="702"/>
      <c r="AN111" s="535"/>
      <c r="AO111" s="536"/>
      <c r="AP111" s="702"/>
      <c r="AQ111" s="535"/>
      <c r="AR111" s="536"/>
      <c r="AS111" s="702"/>
      <c r="AT111" s="535"/>
      <c r="AU111" s="536"/>
      <c r="AV111" s="702"/>
      <c r="AW111" s="535"/>
      <c r="AX111" s="536"/>
      <c r="AY111" s="702"/>
      <c r="AZ111" s="535"/>
      <c r="BA111" s="536"/>
      <c r="BB111" s="702"/>
      <c r="BC111" s="535"/>
      <c r="BD111" s="536"/>
      <c r="BE111" s="702"/>
      <c r="BF111" s="535"/>
      <c r="BG111" s="536"/>
      <c r="BH111" s="702"/>
      <c r="BI111" s="535"/>
      <c r="BJ111" s="536"/>
      <c r="BK111" s="702"/>
      <c r="BL111" s="535"/>
      <c r="BM111" s="536"/>
      <c r="BN111" s="707"/>
      <c r="BO111" s="535"/>
      <c r="BP111" s="535"/>
      <c r="BQ111" s="535"/>
      <c r="BR111" s="536"/>
    </row>
    <row r="112" spans="2:70" ht="13.5" customHeight="1" x14ac:dyDescent="0.25">
      <c r="B112" s="697"/>
      <c r="C112" s="503"/>
      <c r="D112" s="524"/>
      <c r="E112" s="698"/>
      <c r="F112" s="503"/>
      <c r="G112" s="503"/>
      <c r="H112" s="503"/>
      <c r="I112" s="524"/>
      <c r="J112" s="575"/>
      <c r="K112" s="503"/>
      <c r="L112" s="503"/>
      <c r="M112" s="503"/>
      <c r="N112" s="503"/>
      <c r="O112" s="688"/>
      <c r="P112" s="503"/>
      <c r="Q112" s="524"/>
      <c r="R112" s="699"/>
      <c r="S112" s="503"/>
      <c r="T112" s="524"/>
      <c r="U112" s="698"/>
      <c r="V112" s="503"/>
      <c r="W112" s="524"/>
      <c r="X112" s="700"/>
      <c r="Y112" s="503"/>
      <c r="Z112" s="503"/>
      <c r="AA112" s="573"/>
      <c r="AB112" s="503"/>
      <c r="AC112" s="503"/>
      <c r="AD112" s="688"/>
      <c r="AE112" s="503"/>
      <c r="AF112" s="524"/>
      <c r="AG112" s="688"/>
      <c r="AH112" s="503"/>
      <c r="AI112" s="524"/>
      <c r="AJ112" s="688"/>
      <c r="AK112" s="503"/>
      <c r="AL112" s="524"/>
      <c r="AM112" s="687"/>
      <c r="AN112" s="503"/>
      <c r="AO112" s="524"/>
      <c r="AP112" s="687"/>
      <c r="AQ112" s="503"/>
      <c r="AR112" s="524"/>
      <c r="AS112" s="687"/>
      <c r="AT112" s="503"/>
      <c r="AU112" s="524"/>
      <c r="AV112" s="687"/>
      <c r="AW112" s="503"/>
      <c r="AX112" s="524"/>
      <c r="AY112" s="687"/>
      <c r="AZ112" s="503"/>
      <c r="BA112" s="524"/>
      <c r="BB112" s="687"/>
      <c r="BC112" s="503"/>
      <c r="BD112" s="524"/>
      <c r="BE112" s="687"/>
      <c r="BF112" s="503"/>
      <c r="BG112" s="524"/>
      <c r="BH112" s="687"/>
      <c r="BI112" s="503"/>
      <c r="BJ112" s="524"/>
      <c r="BK112" s="687"/>
      <c r="BL112" s="503"/>
      <c r="BM112" s="524"/>
      <c r="BN112" s="696"/>
      <c r="BO112" s="503"/>
      <c r="BP112" s="503"/>
      <c r="BQ112" s="503"/>
      <c r="BR112" s="524"/>
    </row>
    <row r="113" spans="1:70" ht="13.5" customHeight="1" x14ac:dyDescent="0.25">
      <c r="B113" s="704"/>
      <c r="C113" s="503"/>
      <c r="D113" s="524"/>
      <c r="E113" s="502"/>
      <c r="F113" s="503"/>
      <c r="G113" s="503"/>
      <c r="H113" s="503"/>
      <c r="I113" s="524"/>
      <c r="J113" s="571"/>
      <c r="K113" s="503"/>
      <c r="L113" s="503"/>
      <c r="M113" s="503"/>
      <c r="N113" s="503"/>
      <c r="O113" s="686"/>
      <c r="P113" s="503"/>
      <c r="Q113" s="524"/>
      <c r="R113" s="705"/>
      <c r="S113" s="503"/>
      <c r="T113" s="524"/>
      <c r="U113" s="502"/>
      <c r="V113" s="503"/>
      <c r="W113" s="524"/>
      <c r="X113" s="706"/>
      <c r="Y113" s="503"/>
      <c r="Z113" s="503"/>
      <c r="AA113" s="569"/>
      <c r="AB113" s="503"/>
      <c r="AC113" s="503"/>
      <c r="AD113" s="686"/>
      <c r="AE113" s="503"/>
      <c r="AF113" s="524"/>
      <c r="AG113" s="686"/>
      <c r="AH113" s="503"/>
      <c r="AI113" s="524"/>
      <c r="AJ113" s="686"/>
      <c r="AK113" s="503"/>
      <c r="AL113" s="524"/>
      <c r="AM113" s="685"/>
      <c r="AN113" s="503"/>
      <c r="AO113" s="524"/>
      <c r="AP113" s="685"/>
      <c r="AQ113" s="503"/>
      <c r="AR113" s="524"/>
      <c r="AS113" s="685"/>
      <c r="AT113" s="503"/>
      <c r="AU113" s="524"/>
      <c r="AV113" s="685"/>
      <c r="AW113" s="503"/>
      <c r="AX113" s="524"/>
      <c r="AY113" s="685"/>
      <c r="AZ113" s="503"/>
      <c r="BA113" s="524"/>
      <c r="BB113" s="685"/>
      <c r="BC113" s="503"/>
      <c r="BD113" s="524"/>
      <c r="BE113" s="685"/>
      <c r="BF113" s="503"/>
      <c r="BG113" s="524"/>
      <c r="BH113" s="685"/>
      <c r="BI113" s="503"/>
      <c r="BJ113" s="524"/>
      <c r="BK113" s="685"/>
      <c r="BL113" s="503"/>
      <c r="BM113" s="524"/>
      <c r="BN113" s="701"/>
      <c r="BO113" s="503"/>
      <c r="BP113" s="503"/>
      <c r="BQ113" s="503"/>
      <c r="BR113" s="524"/>
    </row>
    <row r="114" spans="1:70" ht="13.5" customHeight="1" x14ac:dyDescent="0.25">
      <c r="B114" s="715"/>
      <c r="C114" s="535"/>
      <c r="D114" s="536"/>
      <c r="E114" s="716"/>
      <c r="F114" s="535"/>
      <c r="G114" s="535"/>
      <c r="H114" s="535"/>
      <c r="I114" s="536"/>
      <c r="J114" s="577"/>
      <c r="K114" s="535"/>
      <c r="L114" s="535"/>
      <c r="M114" s="535"/>
      <c r="N114" s="535"/>
      <c r="O114" s="714"/>
      <c r="P114" s="535"/>
      <c r="Q114" s="536"/>
      <c r="R114" s="717"/>
      <c r="S114" s="535"/>
      <c r="T114" s="536"/>
      <c r="U114" s="716"/>
      <c r="V114" s="535"/>
      <c r="W114" s="536"/>
      <c r="X114" s="718"/>
      <c r="Y114" s="535"/>
      <c r="Z114" s="535"/>
      <c r="AA114" s="675"/>
      <c r="AB114" s="535"/>
      <c r="AC114" s="535"/>
      <c r="AD114" s="714"/>
      <c r="AE114" s="535"/>
      <c r="AF114" s="536"/>
      <c r="AG114" s="714"/>
      <c r="AH114" s="535"/>
      <c r="AI114" s="536"/>
      <c r="AJ114" s="714"/>
      <c r="AK114" s="535"/>
      <c r="AL114" s="536"/>
      <c r="AM114" s="712"/>
      <c r="AN114" s="535"/>
      <c r="AO114" s="536"/>
      <c r="AP114" s="712"/>
      <c r="AQ114" s="535"/>
      <c r="AR114" s="536"/>
      <c r="AS114" s="712"/>
      <c r="AT114" s="535"/>
      <c r="AU114" s="536"/>
      <c r="AV114" s="712"/>
      <c r="AW114" s="535"/>
      <c r="AX114" s="536"/>
      <c r="AY114" s="712"/>
      <c r="AZ114" s="535"/>
      <c r="BA114" s="536"/>
      <c r="BB114" s="712"/>
      <c r="BC114" s="535"/>
      <c r="BD114" s="536"/>
      <c r="BE114" s="712"/>
      <c r="BF114" s="535"/>
      <c r="BG114" s="536"/>
      <c r="BH114" s="712"/>
      <c r="BI114" s="535"/>
      <c r="BJ114" s="536"/>
      <c r="BK114" s="712"/>
      <c r="BL114" s="535"/>
      <c r="BM114" s="536"/>
      <c r="BN114" s="713"/>
      <c r="BO114" s="535"/>
      <c r="BP114" s="535"/>
      <c r="BQ114" s="535"/>
      <c r="BR114" s="536"/>
    </row>
    <row r="115" spans="1:70" ht="13.5" customHeight="1" x14ac:dyDescent="0.25">
      <c r="A115" s="38"/>
      <c r="B115" s="169" t="s">
        <v>214</v>
      </c>
      <c r="C115" s="230"/>
      <c r="D115" s="231"/>
      <c r="E115" s="231"/>
      <c r="F115" s="719"/>
      <c r="G115" s="503"/>
      <c r="H115" s="503"/>
      <c r="I115" s="503"/>
      <c r="J115" s="231"/>
      <c r="K115" s="719"/>
      <c r="L115" s="503"/>
      <c r="M115" s="503"/>
      <c r="N115" s="503"/>
      <c r="O115" s="520" t="str">
        <f>IF(SUM(O88:Q114)=0,"",SUM(O88:Q114))</f>
        <v/>
      </c>
      <c r="P115" s="519"/>
      <c r="Q115" s="521"/>
      <c r="R115" s="520" t="str">
        <f>IF(SUM(R88:T114)=0,"",SUM(R88:T114))</f>
        <v/>
      </c>
      <c r="S115" s="519"/>
      <c r="T115" s="521"/>
      <c r="U115" s="520"/>
      <c r="V115" s="519"/>
      <c r="W115" s="521"/>
      <c r="X115" s="520" t="str">
        <f>IF(SUM(X88:Z114)=0,"",SUM(X88:Z114))</f>
        <v/>
      </c>
      <c r="Y115" s="519"/>
      <c r="Z115" s="521"/>
      <c r="AA115" s="520" t="str">
        <f>IF(SUM(AA88:AC114)=0,"",SUM(AA88:AC114))</f>
        <v/>
      </c>
      <c r="AB115" s="519"/>
      <c r="AC115" s="521"/>
      <c r="AD115" s="520" t="str">
        <f>IF(SUM(AD88:AF114)=0,"",SUM(AD88:AF114))</f>
        <v/>
      </c>
      <c r="AE115" s="519"/>
      <c r="AF115" s="521"/>
      <c r="AG115" s="520" t="str">
        <f>IF(SUM(AG88:AI114)=0,"",SUM(AG88:AI114))</f>
        <v/>
      </c>
      <c r="AH115" s="519"/>
      <c r="AI115" s="521"/>
      <c r="AJ115" s="520" t="str">
        <f>IF(SUM(AJ88:AL114)=0,"",SUM(AJ88:AL114))</f>
        <v/>
      </c>
      <c r="AK115" s="519"/>
      <c r="AL115" s="521"/>
      <c r="AM115" s="520" t="str">
        <f>IF(SUM(AM88:AO114)=0,"",SUM(AM88:AO114))</f>
        <v/>
      </c>
      <c r="AN115" s="519"/>
      <c r="AO115" s="521"/>
      <c r="AP115" s="520" t="str">
        <f>IF(SUM(AP88:AR114)=0,"",SUM(AP88:AR114))</f>
        <v/>
      </c>
      <c r="AQ115" s="519"/>
      <c r="AR115" s="521"/>
      <c r="AS115" s="520" t="str">
        <f>IF(SUM(AS88:AU114)=0,"",SUM(AS88:AU114))</f>
        <v/>
      </c>
      <c r="AT115" s="519"/>
      <c r="AU115" s="521"/>
      <c r="AV115" s="520" t="str">
        <f>IF(SUM(AV88:AX114)=0,"",SUM(AV88:AX114))</f>
        <v/>
      </c>
      <c r="AW115" s="519"/>
      <c r="AX115" s="521"/>
      <c r="AY115" s="520" t="str">
        <f>IF(SUM(AY88:BA114)=0,"",SUM(AY88:BA114))</f>
        <v/>
      </c>
      <c r="AZ115" s="519"/>
      <c r="BA115" s="521"/>
      <c r="BB115" s="520" t="str">
        <f>IF(SUM(BB88:BD114)=0,"",SUM(BB88:BD114))</f>
        <v/>
      </c>
      <c r="BC115" s="519"/>
      <c r="BD115" s="521"/>
      <c r="BE115" s="520" t="str">
        <f>IF(SUM(BE88:BG114)=0,"",SUM(BE88:BG114))</f>
        <v/>
      </c>
      <c r="BF115" s="519"/>
      <c r="BG115" s="521"/>
      <c r="BH115" s="520" t="str">
        <f>IF(SUM(BH88:BJ114)=0,"",SUM(BH88:BJ114))</f>
        <v/>
      </c>
      <c r="BI115" s="519"/>
      <c r="BJ115" s="521"/>
      <c r="BK115" s="520" t="str">
        <f>IF(SUM(BK88:BM114)=0,"",SUM(BK88:BM114))</f>
        <v/>
      </c>
      <c r="BL115" s="519"/>
      <c r="BM115" s="521"/>
      <c r="BN115" s="719"/>
      <c r="BO115" s="503"/>
      <c r="BP115" s="503"/>
      <c r="BQ115" s="503"/>
      <c r="BR115" s="524"/>
    </row>
    <row r="120" spans="1:70" ht="13.5" customHeight="1" x14ac:dyDescent="0.25">
      <c r="B120" s="49" t="s">
        <v>505</v>
      </c>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9" t="s">
        <v>505</v>
      </c>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row>
    <row r="123" spans="1:70" ht="13.5" customHeight="1" x14ac:dyDescent="0.25">
      <c r="A123" s="38"/>
      <c r="M123" s="75"/>
      <c r="N123" s="75"/>
      <c r="O123" s="75"/>
      <c r="P123" s="75"/>
      <c r="Q123" s="75"/>
      <c r="R123" s="75"/>
      <c r="S123" s="75"/>
      <c r="T123" s="75"/>
      <c r="U123" s="75"/>
      <c r="V123" s="75"/>
      <c r="W123" s="74"/>
      <c r="X123" s="56" t="s">
        <v>487</v>
      </c>
      <c r="Y123" s="213"/>
      <c r="Z123" s="213"/>
      <c r="AA123" s="213"/>
      <c r="AB123" s="213"/>
      <c r="AC123" s="213"/>
      <c r="AD123" s="213"/>
      <c r="AE123" s="213"/>
      <c r="AF123" s="213"/>
      <c r="AG123" s="213"/>
      <c r="AH123" s="213"/>
      <c r="AI123" s="214"/>
      <c r="AJ123" s="56" t="s">
        <v>488</v>
      </c>
      <c r="AK123" s="213"/>
      <c r="AL123" s="215"/>
      <c r="AM123" s="215"/>
      <c r="AN123" s="215"/>
      <c r="AO123" s="215"/>
      <c r="AP123" s="215"/>
      <c r="AQ123" s="215"/>
      <c r="AR123" s="215"/>
      <c r="AS123" s="215"/>
      <c r="AT123" s="215"/>
      <c r="AU123" s="215"/>
      <c r="AV123" s="215"/>
      <c r="AW123" s="215"/>
      <c r="AX123" s="215"/>
      <c r="AY123" s="215"/>
      <c r="AZ123" s="215"/>
      <c r="BA123" s="215"/>
      <c r="BB123" s="215"/>
      <c r="BC123" s="215"/>
      <c r="BD123" s="215"/>
      <c r="BE123" s="215"/>
      <c r="BF123" s="215"/>
      <c r="BG123" s="215"/>
      <c r="BH123" s="215"/>
      <c r="BI123" s="215"/>
      <c r="BJ123" s="215"/>
      <c r="BK123" s="215"/>
      <c r="BL123" s="215"/>
      <c r="BM123" s="215"/>
      <c r="BN123" s="215"/>
      <c r="BO123" s="215"/>
      <c r="BP123" s="216"/>
      <c r="BQ123" s="216"/>
      <c r="BR123" s="217"/>
    </row>
    <row r="124" spans="1:70" ht="13.5" customHeight="1" x14ac:dyDescent="0.25">
      <c r="A124" s="38"/>
      <c r="B124" s="691" t="s">
        <v>216</v>
      </c>
      <c r="C124" s="529"/>
      <c r="D124" s="529"/>
      <c r="E124" s="529"/>
      <c r="F124" s="529"/>
      <c r="G124" s="529"/>
      <c r="H124" s="529"/>
      <c r="I124" s="529"/>
      <c r="J124" s="529"/>
      <c r="K124" s="529"/>
      <c r="L124" s="529"/>
      <c r="M124" s="529"/>
      <c r="N124" s="529"/>
      <c r="O124" s="67"/>
      <c r="P124" s="68"/>
      <c r="Q124" s="69"/>
      <c r="R124" s="68"/>
      <c r="S124" s="68"/>
      <c r="T124" s="69"/>
      <c r="U124" s="67"/>
      <c r="V124" s="68"/>
      <c r="W124" s="68"/>
      <c r="X124" s="694" t="s">
        <v>491</v>
      </c>
      <c r="Y124" s="529"/>
      <c r="Z124" s="530"/>
      <c r="AA124" s="695" t="s">
        <v>492</v>
      </c>
      <c r="AB124" s="529"/>
      <c r="AC124" s="529"/>
      <c r="AD124" s="689" t="s">
        <v>493</v>
      </c>
      <c r="AE124" s="529"/>
      <c r="AF124" s="529"/>
      <c r="AG124" s="689" t="s">
        <v>494</v>
      </c>
      <c r="AH124" s="529"/>
      <c r="AI124" s="529"/>
      <c r="AJ124" s="689" t="s">
        <v>495</v>
      </c>
      <c r="AK124" s="529"/>
      <c r="AL124" s="530"/>
      <c r="AM124" s="690" t="s">
        <v>496</v>
      </c>
      <c r="AN124" s="529"/>
      <c r="AO124" s="530"/>
      <c r="AP124" s="690" t="s">
        <v>497</v>
      </c>
      <c r="AQ124" s="529"/>
      <c r="AR124" s="530"/>
      <c r="AS124" s="690" t="s">
        <v>498</v>
      </c>
      <c r="AT124" s="529"/>
      <c r="AU124" s="530"/>
      <c r="AV124" s="64"/>
      <c r="AW124" s="64"/>
      <c r="AX124" s="65"/>
      <c r="AY124" s="146" t="s">
        <v>499</v>
      </c>
      <c r="AZ124" s="218"/>
      <c r="BA124" s="218"/>
      <c r="BB124" s="218"/>
      <c r="BC124" s="218"/>
      <c r="BD124" s="218"/>
      <c r="BE124" s="218"/>
      <c r="BF124" s="218"/>
      <c r="BG124" s="218"/>
      <c r="BH124" s="218"/>
      <c r="BI124" s="218"/>
      <c r="BJ124" s="218"/>
      <c r="BK124" s="218"/>
      <c r="BL124" s="216"/>
      <c r="BM124" s="216"/>
      <c r="BN124" s="691" t="s">
        <v>145</v>
      </c>
      <c r="BO124" s="529"/>
      <c r="BP124" s="529"/>
      <c r="BQ124" s="529"/>
      <c r="BR124" s="530"/>
    </row>
    <row r="125" spans="1:70" ht="13.5" customHeight="1" x14ac:dyDescent="0.25">
      <c r="A125" s="38"/>
      <c r="B125" s="531"/>
      <c r="C125" s="505"/>
      <c r="D125" s="505"/>
      <c r="E125" s="505"/>
      <c r="F125" s="505"/>
      <c r="G125" s="505"/>
      <c r="H125" s="505"/>
      <c r="I125" s="505"/>
      <c r="J125" s="505"/>
      <c r="K125" s="505"/>
      <c r="L125" s="505"/>
      <c r="M125" s="505"/>
      <c r="N125" s="505"/>
      <c r="O125" s="67"/>
      <c r="P125" s="68"/>
      <c r="Q125" s="69"/>
      <c r="R125" s="68"/>
      <c r="S125" s="68"/>
      <c r="T125" s="69"/>
      <c r="U125" s="67" t="s">
        <v>500</v>
      </c>
      <c r="V125" s="68"/>
      <c r="W125" s="68"/>
      <c r="X125" s="531"/>
      <c r="Y125" s="505"/>
      <c r="Z125" s="532"/>
      <c r="AA125" s="505"/>
      <c r="AB125" s="505"/>
      <c r="AC125" s="505"/>
      <c r="AD125" s="531"/>
      <c r="AE125" s="505"/>
      <c r="AF125" s="505"/>
      <c r="AG125" s="531"/>
      <c r="AH125" s="505"/>
      <c r="AI125" s="505"/>
      <c r="AJ125" s="531"/>
      <c r="AK125" s="505"/>
      <c r="AL125" s="532"/>
      <c r="AM125" s="505"/>
      <c r="AN125" s="505"/>
      <c r="AO125" s="532"/>
      <c r="AP125" s="505"/>
      <c r="AQ125" s="505"/>
      <c r="AR125" s="532"/>
      <c r="AS125" s="505"/>
      <c r="AT125" s="505"/>
      <c r="AU125" s="532"/>
      <c r="AX125" s="219"/>
      <c r="BA125" s="219"/>
      <c r="BD125" s="219"/>
      <c r="BG125" s="219"/>
      <c r="BI125" s="143"/>
      <c r="BJ125" s="70"/>
      <c r="BK125" s="30"/>
      <c r="BN125" s="531"/>
      <c r="BO125" s="505"/>
      <c r="BP125" s="505"/>
      <c r="BQ125" s="505"/>
      <c r="BR125" s="532"/>
    </row>
    <row r="126" spans="1:70" ht="13.5" customHeight="1" x14ac:dyDescent="0.25">
      <c r="A126" s="38"/>
      <c r="B126" s="531"/>
      <c r="C126" s="505"/>
      <c r="D126" s="505"/>
      <c r="E126" s="505"/>
      <c r="F126" s="505"/>
      <c r="G126" s="505"/>
      <c r="H126" s="505"/>
      <c r="I126" s="505"/>
      <c r="J126" s="505"/>
      <c r="K126" s="505"/>
      <c r="L126" s="505"/>
      <c r="M126" s="505"/>
      <c r="N126" s="505"/>
      <c r="O126" s="67"/>
      <c r="P126" s="68"/>
      <c r="Q126" s="69"/>
      <c r="R126" s="538" t="s">
        <v>501</v>
      </c>
      <c r="S126" s="505"/>
      <c r="T126" s="532"/>
      <c r="U126" s="67" t="s">
        <v>502</v>
      </c>
      <c r="V126" s="68"/>
      <c r="W126" s="68"/>
      <c r="X126" s="531"/>
      <c r="Y126" s="505"/>
      <c r="Z126" s="532"/>
      <c r="AA126" s="505"/>
      <c r="AB126" s="505"/>
      <c r="AC126" s="505"/>
      <c r="AD126" s="531"/>
      <c r="AE126" s="505"/>
      <c r="AF126" s="505"/>
      <c r="AG126" s="531"/>
      <c r="AH126" s="505"/>
      <c r="AI126" s="505"/>
      <c r="AJ126" s="531"/>
      <c r="AK126" s="505"/>
      <c r="AL126" s="532"/>
      <c r="AM126" s="505"/>
      <c r="AN126" s="505"/>
      <c r="AO126" s="532"/>
      <c r="AP126" s="505"/>
      <c r="AQ126" s="505"/>
      <c r="AR126" s="532"/>
      <c r="AS126" s="505"/>
      <c r="AT126" s="505"/>
      <c r="AU126" s="532"/>
      <c r="AV126" s="41" t="s">
        <v>50</v>
      </c>
      <c r="AX126" s="219"/>
      <c r="BA126" s="219"/>
      <c r="BD126" s="219"/>
      <c r="BG126" s="219"/>
      <c r="BI126" s="143"/>
      <c r="BJ126" s="70"/>
      <c r="BK126" s="30"/>
      <c r="BN126" s="531"/>
      <c r="BO126" s="505"/>
      <c r="BP126" s="505"/>
      <c r="BQ126" s="505"/>
      <c r="BR126" s="532"/>
    </row>
    <row r="127" spans="1:70" ht="13.5" customHeight="1" x14ac:dyDescent="0.25">
      <c r="A127" s="38"/>
      <c r="B127" s="531"/>
      <c r="C127" s="505"/>
      <c r="D127" s="505"/>
      <c r="E127" s="505"/>
      <c r="F127" s="505"/>
      <c r="G127" s="505"/>
      <c r="H127" s="505"/>
      <c r="I127" s="505"/>
      <c r="J127" s="505"/>
      <c r="K127" s="505"/>
      <c r="L127" s="505"/>
      <c r="M127" s="505"/>
      <c r="N127" s="505"/>
      <c r="O127" s="692" t="s">
        <v>239</v>
      </c>
      <c r="P127" s="503"/>
      <c r="Q127" s="524"/>
      <c r="R127" s="503"/>
      <c r="S127" s="503"/>
      <c r="T127" s="524"/>
      <c r="U127" s="73" t="s">
        <v>503</v>
      </c>
      <c r="V127" s="75"/>
      <c r="W127" s="75"/>
      <c r="X127" s="533"/>
      <c r="Y127" s="503"/>
      <c r="Z127" s="524"/>
      <c r="AA127" s="503"/>
      <c r="AB127" s="503"/>
      <c r="AC127" s="503"/>
      <c r="AD127" s="533"/>
      <c r="AE127" s="503"/>
      <c r="AF127" s="503"/>
      <c r="AG127" s="533"/>
      <c r="AH127" s="503"/>
      <c r="AI127" s="503"/>
      <c r="AJ127" s="533"/>
      <c r="AK127" s="503"/>
      <c r="AL127" s="524"/>
      <c r="AM127" s="503"/>
      <c r="AN127" s="503"/>
      <c r="AO127" s="524"/>
      <c r="AP127" s="503"/>
      <c r="AQ127" s="503"/>
      <c r="AR127" s="524"/>
      <c r="AS127" s="503"/>
      <c r="AT127" s="503"/>
      <c r="AU127" s="524"/>
      <c r="AV127" s="47" t="s">
        <v>504</v>
      </c>
      <c r="AW127" s="177"/>
      <c r="AX127" s="220"/>
      <c r="AY127" s="177"/>
      <c r="AZ127" s="177"/>
      <c r="BA127" s="220"/>
      <c r="BB127" s="177"/>
      <c r="BC127" s="177"/>
      <c r="BD127" s="220"/>
      <c r="BE127" s="177"/>
      <c r="BF127" s="177"/>
      <c r="BG127" s="220"/>
      <c r="BH127" s="177"/>
      <c r="BI127" s="175"/>
      <c r="BJ127" s="70"/>
      <c r="BK127" s="30"/>
      <c r="BL127" s="177"/>
      <c r="BM127" s="177"/>
      <c r="BN127" s="533"/>
      <c r="BO127" s="503"/>
      <c r="BP127" s="503"/>
      <c r="BQ127" s="503"/>
      <c r="BR127" s="524"/>
    </row>
    <row r="128" spans="1:70" ht="13.5" customHeight="1" x14ac:dyDescent="0.25">
      <c r="A128" s="38"/>
      <c r="B128" s="579"/>
      <c r="C128" s="535"/>
      <c r="D128" s="535"/>
      <c r="E128" s="535"/>
      <c r="F128" s="535"/>
      <c r="G128" s="535"/>
      <c r="H128" s="535"/>
      <c r="I128" s="535"/>
      <c r="J128" s="535"/>
      <c r="K128" s="535"/>
      <c r="L128" s="535"/>
      <c r="M128" s="535"/>
      <c r="N128" s="535"/>
      <c r="O128" s="83">
        <v>1</v>
      </c>
      <c r="P128" s="85"/>
      <c r="Q128" s="221"/>
      <c r="R128" s="85">
        <v>2</v>
      </c>
      <c r="S128" s="85"/>
      <c r="T128" s="85"/>
      <c r="U128" s="83">
        <v>3</v>
      </c>
      <c r="V128" s="85"/>
      <c r="W128" s="221"/>
      <c r="X128" s="85">
        <v>4</v>
      </c>
      <c r="Y128" s="85"/>
      <c r="Z128" s="85"/>
      <c r="AA128" s="83">
        <v>5</v>
      </c>
      <c r="AB128" s="85"/>
      <c r="AC128" s="85"/>
      <c r="AD128" s="83">
        <v>6</v>
      </c>
      <c r="AE128" s="85"/>
      <c r="AF128" s="221"/>
      <c r="AG128" s="83">
        <v>7</v>
      </c>
      <c r="AH128" s="85"/>
      <c r="AI128" s="221"/>
      <c r="AJ128" s="83">
        <v>8</v>
      </c>
      <c r="AK128" s="85"/>
      <c r="AL128" s="221"/>
      <c r="AM128" s="222">
        <v>9</v>
      </c>
      <c r="AN128" s="223"/>
      <c r="AO128" s="224"/>
      <c r="AP128" s="222">
        <v>10</v>
      </c>
      <c r="AQ128" s="223"/>
      <c r="AR128" s="224"/>
      <c r="AS128" s="222">
        <v>11</v>
      </c>
      <c r="AT128" s="223"/>
      <c r="AU128" s="223"/>
      <c r="AV128" s="225">
        <v>12</v>
      </c>
      <c r="AW128" s="223"/>
      <c r="AX128" s="224"/>
      <c r="AY128" s="222">
        <v>13</v>
      </c>
      <c r="AZ128" s="223"/>
      <c r="BA128" s="224"/>
      <c r="BB128" s="222">
        <v>14</v>
      </c>
      <c r="BC128" s="223"/>
      <c r="BD128" s="224"/>
      <c r="BE128" s="222">
        <v>15</v>
      </c>
      <c r="BF128" s="223"/>
      <c r="BG128" s="224"/>
      <c r="BH128" s="222">
        <v>16</v>
      </c>
      <c r="BI128" s="223"/>
      <c r="BJ128" s="226"/>
      <c r="BK128" s="88">
        <v>17</v>
      </c>
      <c r="BL128" s="223"/>
      <c r="BM128" s="224"/>
      <c r="BN128" s="227"/>
      <c r="BO128" s="227"/>
      <c r="BP128" s="227"/>
      <c r="BQ128" s="227"/>
      <c r="BR128" s="226"/>
    </row>
    <row r="129" spans="1:70" ht="13.5" customHeight="1" x14ac:dyDescent="0.25">
      <c r="A129" s="38"/>
      <c r="B129" s="668" t="s">
        <v>217</v>
      </c>
      <c r="C129" s="503"/>
      <c r="D129" s="503"/>
      <c r="E129" s="503"/>
      <c r="F129" s="503"/>
      <c r="G129" s="503"/>
      <c r="H129" s="503"/>
      <c r="I129" s="503"/>
      <c r="J129" s="503"/>
      <c r="K129" s="503"/>
      <c r="L129" s="503"/>
      <c r="M129" s="503"/>
      <c r="N129" s="503"/>
      <c r="O129" s="616"/>
      <c r="P129" s="503"/>
      <c r="Q129" s="524"/>
      <c r="R129" s="619"/>
      <c r="S129" s="503"/>
      <c r="T129" s="524"/>
      <c r="U129" s="619"/>
      <c r="V129" s="503"/>
      <c r="W129" s="524"/>
      <c r="X129" s="616"/>
      <c r="Y129" s="503"/>
      <c r="Z129" s="524"/>
      <c r="AA129" s="619"/>
      <c r="AB129" s="503"/>
      <c r="AC129" s="524"/>
      <c r="AD129" s="619"/>
      <c r="AE129" s="503"/>
      <c r="AF129" s="524"/>
      <c r="AG129" s="619"/>
      <c r="AH129" s="503"/>
      <c r="AI129" s="524"/>
      <c r="AJ129" s="619"/>
      <c r="AK129" s="503"/>
      <c r="AL129" s="524"/>
      <c r="AM129" s="619"/>
      <c r="AN129" s="503"/>
      <c r="AO129" s="524"/>
      <c r="AP129" s="619"/>
      <c r="AQ129" s="503"/>
      <c r="AR129" s="524"/>
      <c r="AS129" s="619"/>
      <c r="AT129" s="503"/>
      <c r="AU129" s="524"/>
      <c r="AV129" s="619"/>
      <c r="AW129" s="503"/>
      <c r="AX129" s="524"/>
      <c r="AY129" s="619"/>
      <c r="AZ129" s="503"/>
      <c r="BA129" s="524"/>
      <c r="BB129" s="619"/>
      <c r="BC129" s="503"/>
      <c r="BD129" s="524"/>
      <c r="BE129" s="619"/>
      <c r="BF129" s="503"/>
      <c r="BG129" s="524"/>
      <c r="BH129" s="619"/>
      <c r="BI129" s="503"/>
      <c r="BJ129" s="524"/>
      <c r="BK129" s="619"/>
      <c r="BL129" s="503"/>
      <c r="BM129" s="524"/>
      <c r="BN129" s="109"/>
      <c r="BO129" s="109"/>
      <c r="BP129" s="109"/>
      <c r="BQ129" s="109"/>
      <c r="BR129" s="232"/>
    </row>
    <row r="130" spans="1:70" ht="13.5" customHeight="1" x14ac:dyDescent="0.25">
      <c r="A130" s="38"/>
      <c r="B130" s="679" t="s">
        <v>218</v>
      </c>
      <c r="C130" s="527"/>
      <c r="D130" s="527"/>
      <c r="E130" s="527"/>
      <c r="F130" s="527"/>
      <c r="G130" s="527"/>
      <c r="H130" s="527"/>
      <c r="I130" s="527"/>
      <c r="J130" s="527"/>
      <c r="K130" s="527"/>
      <c r="L130" s="527"/>
      <c r="M130" s="527"/>
      <c r="N130" s="527"/>
      <c r="O130" s="569"/>
      <c r="P130" s="503"/>
      <c r="Q130" s="524"/>
      <c r="R130" s="568"/>
      <c r="S130" s="503"/>
      <c r="T130" s="524"/>
      <c r="U130" s="568"/>
      <c r="V130" s="503"/>
      <c r="W130" s="524"/>
      <c r="X130" s="569"/>
      <c r="Y130" s="503"/>
      <c r="Z130" s="524"/>
      <c r="AA130" s="568"/>
      <c r="AB130" s="503"/>
      <c r="AC130" s="524"/>
      <c r="AD130" s="568"/>
      <c r="AE130" s="503"/>
      <c r="AF130" s="524"/>
      <c r="AG130" s="568"/>
      <c r="AH130" s="503"/>
      <c r="AI130" s="524"/>
      <c r="AJ130" s="568"/>
      <c r="AK130" s="503"/>
      <c r="AL130" s="524"/>
      <c r="AM130" s="568"/>
      <c r="AN130" s="503"/>
      <c r="AO130" s="524"/>
      <c r="AP130" s="568"/>
      <c r="AQ130" s="503"/>
      <c r="AR130" s="524"/>
      <c r="AS130" s="568"/>
      <c r="AT130" s="503"/>
      <c r="AU130" s="524"/>
      <c r="AV130" s="568"/>
      <c r="AW130" s="503"/>
      <c r="AX130" s="524"/>
      <c r="AY130" s="568"/>
      <c r="AZ130" s="503"/>
      <c r="BA130" s="524"/>
      <c r="BB130" s="568"/>
      <c r="BC130" s="503"/>
      <c r="BD130" s="524"/>
      <c r="BE130" s="568"/>
      <c r="BF130" s="503"/>
      <c r="BG130" s="524"/>
      <c r="BH130" s="568"/>
      <c r="BI130" s="503"/>
      <c r="BJ130" s="524"/>
      <c r="BK130" s="568"/>
      <c r="BL130" s="503"/>
      <c r="BM130" s="524"/>
      <c r="BN130" s="110"/>
      <c r="BO130" s="110"/>
      <c r="BP130" s="110"/>
      <c r="BQ130" s="110"/>
      <c r="BR130" s="233"/>
    </row>
    <row r="131" spans="1:70" ht="13.5" customHeight="1" x14ac:dyDescent="0.25">
      <c r="A131" s="38"/>
      <c r="B131" s="670" t="s">
        <v>219</v>
      </c>
      <c r="C131" s="529"/>
      <c r="D131" s="529"/>
      <c r="E131" s="529"/>
      <c r="F131" s="529"/>
      <c r="G131" s="529"/>
      <c r="H131" s="529"/>
      <c r="I131" s="529"/>
      <c r="J131" s="529"/>
      <c r="K131" s="529"/>
      <c r="L131" s="529"/>
      <c r="M131" s="529"/>
      <c r="N131" s="529"/>
      <c r="O131" s="616"/>
      <c r="P131" s="503"/>
      <c r="Q131" s="524"/>
      <c r="R131" s="619"/>
      <c r="S131" s="503"/>
      <c r="T131" s="524"/>
      <c r="U131" s="619"/>
      <c r="V131" s="503"/>
      <c r="W131" s="524"/>
      <c r="X131" s="627"/>
      <c r="Y131" s="505"/>
      <c r="Z131" s="532"/>
      <c r="AA131" s="625"/>
      <c r="AB131" s="505"/>
      <c r="AC131" s="532"/>
      <c r="AD131" s="619"/>
      <c r="AE131" s="503"/>
      <c r="AF131" s="524"/>
      <c r="AG131" s="619"/>
      <c r="AH131" s="503"/>
      <c r="AI131" s="524"/>
      <c r="AJ131" s="619"/>
      <c r="AK131" s="503"/>
      <c r="AL131" s="524"/>
      <c r="AM131" s="619"/>
      <c r="AN131" s="503"/>
      <c r="AO131" s="524"/>
      <c r="AP131" s="619"/>
      <c r="AQ131" s="503"/>
      <c r="AR131" s="524"/>
      <c r="AS131" s="619"/>
      <c r="AT131" s="503"/>
      <c r="AU131" s="524"/>
      <c r="AV131" s="619"/>
      <c r="AW131" s="503"/>
      <c r="AX131" s="524"/>
      <c r="AY131" s="619"/>
      <c r="AZ131" s="503"/>
      <c r="BA131" s="524"/>
      <c r="BB131" s="619"/>
      <c r="BC131" s="503"/>
      <c r="BD131" s="524"/>
      <c r="BE131" s="619"/>
      <c r="BF131" s="503"/>
      <c r="BG131" s="524"/>
      <c r="BH131" s="619"/>
      <c r="BI131" s="503"/>
      <c r="BJ131" s="524"/>
      <c r="BK131" s="619"/>
      <c r="BL131" s="503"/>
      <c r="BM131" s="524"/>
      <c r="BN131" s="109"/>
      <c r="BO131" s="109"/>
      <c r="BP131" s="109"/>
      <c r="BQ131" s="109"/>
      <c r="BR131" s="232"/>
    </row>
    <row r="132" spans="1:70" ht="13.5" customHeight="1" x14ac:dyDescent="0.25">
      <c r="A132" s="38"/>
      <c r="B132" s="637" t="s">
        <v>220</v>
      </c>
      <c r="C132" s="529"/>
      <c r="D132" s="529"/>
      <c r="E132" s="529"/>
      <c r="F132" s="529"/>
      <c r="G132" s="529"/>
      <c r="H132" s="529"/>
      <c r="I132" s="529"/>
      <c r="J132" s="529"/>
      <c r="K132" s="529"/>
      <c r="L132" s="529"/>
      <c r="M132" s="529"/>
      <c r="N132" s="530"/>
      <c r="O132" s="633" t="str">
        <f>IF(SUM(O129:Q131)=0,"",SUM(O129:Q131))</f>
        <v/>
      </c>
      <c r="P132" s="529"/>
      <c r="Q132" s="530"/>
      <c r="R132" s="633" t="str">
        <f>IF(SUM(R129:T131)=0,"",SUM(R129:T131))</f>
        <v/>
      </c>
      <c r="S132" s="529"/>
      <c r="T132" s="530"/>
      <c r="U132" s="633" t="str">
        <f>IF(SUM(U129:W131)=0,"",SUM(U129:W131))</f>
        <v/>
      </c>
      <c r="V132" s="529"/>
      <c r="W132" s="530"/>
      <c r="X132" s="633" t="str">
        <f>IF(SUM(X129:Z131)=0,"",SUM(X129:Z131))</f>
        <v/>
      </c>
      <c r="Y132" s="529"/>
      <c r="Z132" s="530"/>
      <c r="AA132" s="633" t="str">
        <f>IF(SUM(AA129:AC131)=0,"",SUM(AA129:AC131))</f>
        <v/>
      </c>
      <c r="AB132" s="529"/>
      <c r="AC132" s="530"/>
      <c r="AD132" s="633" t="str">
        <f>IF(SUM(AD129:AF131)=0,"",SUM(AD129:AF131))</f>
        <v/>
      </c>
      <c r="AE132" s="529"/>
      <c r="AF132" s="530"/>
      <c r="AG132" s="633" t="str">
        <f>IF(SUM(AG129:AI131)=0,"",SUM(AG129:AI131))</f>
        <v/>
      </c>
      <c r="AH132" s="529"/>
      <c r="AI132" s="530"/>
      <c r="AJ132" s="633" t="str">
        <f>IF(SUM(AJ129:AL131)=0,"",SUM(AJ129:AL131))</f>
        <v/>
      </c>
      <c r="AK132" s="529"/>
      <c r="AL132" s="530"/>
      <c r="AM132" s="633" t="str">
        <f>IF(SUM(AM129:AO131)=0,"",SUM(AM129:AO131))</f>
        <v/>
      </c>
      <c r="AN132" s="529"/>
      <c r="AO132" s="530"/>
      <c r="AP132" s="633" t="str">
        <f>IF(SUM(AP129:AR131)=0,"",SUM(AP129:AR131))</f>
        <v/>
      </c>
      <c r="AQ132" s="529"/>
      <c r="AR132" s="530"/>
      <c r="AS132" s="633" t="str">
        <f>IF(SUM(AS129:AU131)=0,"",SUM(AS129:AU131))</f>
        <v/>
      </c>
      <c r="AT132" s="529"/>
      <c r="AU132" s="530"/>
      <c r="AV132" s="673"/>
      <c r="AW132" s="529"/>
      <c r="AX132" s="530"/>
      <c r="AY132" s="673"/>
      <c r="AZ132" s="529"/>
      <c r="BA132" s="530"/>
      <c r="BB132" s="673"/>
      <c r="BC132" s="529"/>
      <c r="BD132" s="530"/>
      <c r="BE132" s="673"/>
      <c r="BF132" s="529"/>
      <c r="BG132" s="530"/>
      <c r="BH132" s="673"/>
      <c r="BI132" s="529"/>
      <c r="BJ132" s="530"/>
      <c r="BK132" s="673"/>
      <c r="BL132" s="529"/>
      <c r="BM132" s="530"/>
      <c r="BN132" s="234"/>
      <c r="BO132" s="234"/>
      <c r="BP132" s="234"/>
      <c r="BQ132" s="234"/>
      <c r="BR132" s="235"/>
    </row>
    <row r="133" spans="1:70" ht="13.5" customHeight="1" x14ac:dyDescent="0.25">
      <c r="A133" s="38"/>
      <c r="B133" s="533"/>
      <c r="C133" s="503"/>
      <c r="D133" s="503"/>
      <c r="E133" s="503"/>
      <c r="F133" s="503"/>
      <c r="G133" s="503"/>
      <c r="H133" s="503"/>
      <c r="I133" s="503"/>
      <c r="J133" s="503"/>
      <c r="K133" s="503"/>
      <c r="L133" s="503"/>
      <c r="M133" s="503"/>
      <c r="N133" s="524"/>
      <c r="O133" s="533"/>
      <c r="P133" s="503"/>
      <c r="Q133" s="524"/>
      <c r="R133" s="533"/>
      <c r="S133" s="503"/>
      <c r="T133" s="524"/>
      <c r="U133" s="533"/>
      <c r="V133" s="503"/>
      <c r="W133" s="524"/>
      <c r="X133" s="533"/>
      <c r="Y133" s="503"/>
      <c r="Z133" s="524"/>
      <c r="AA133" s="533"/>
      <c r="AB133" s="503"/>
      <c r="AC133" s="524"/>
      <c r="AD133" s="533"/>
      <c r="AE133" s="503"/>
      <c r="AF133" s="524"/>
      <c r="AG133" s="533"/>
      <c r="AH133" s="503"/>
      <c r="AI133" s="524"/>
      <c r="AJ133" s="533"/>
      <c r="AK133" s="503"/>
      <c r="AL133" s="524"/>
      <c r="AM133" s="533"/>
      <c r="AN133" s="503"/>
      <c r="AO133" s="524"/>
      <c r="AP133" s="533"/>
      <c r="AQ133" s="503"/>
      <c r="AR133" s="524"/>
      <c r="AS133" s="533"/>
      <c r="AT133" s="503"/>
      <c r="AU133" s="524"/>
      <c r="AV133" s="503"/>
      <c r="AW133" s="503"/>
      <c r="AX133" s="524"/>
      <c r="AY133" s="503"/>
      <c r="AZ133" s="503"/>
      <c r="BA133" s="524"/>
      <c r="BB133" s="503"/>
      <c r="BC133" s="503"/>
      <c r="BD133" s="524"/>
      <c r="BE133" s="503"/>
      <c r="BF133" s="503"/>
      <c r="BG133" s="524"/>
      <c r="BH133" s="503"/>
      <c r="BI133" s="503"/>
      <c r="BJ133" s="524"/>
      <c r="BK133" s="503"/>
      <c r="BL133" s="503"/>
      <c r="BM133" s="524"/>
      <c r="BN133" s="110"/>
      <c r="BO133" s="110"/>
      <c r="BP133" s="110"/>
      <c r="BQ133" s="110"/>
      <c r="BR133" s="233"/>
    </row>
    <row r="134" spans="1:70" ht="13.5" customHeight="1" x14ac:dyDescent="0.25">
      <c r="A134" s="38"/>
      <c r="B134" s="668" t="s">
        <v>221</v>
      </c>
      <c r="C134" s="503"/>
      <c r="D134" s="503"/>
      <c r="E134" s="503"/>
      <c r="F134" s="503"/>
      <c r="G134" s="503"/>
      <c r="H134" s="503"/>
      <c r="I134" s="503"/>
      <c r="J134" s="503"/>
      <c r="K134" s="503"/>
      <c r="L134" s="503"/>
      <c r="M134" s="503"/>
      <c r="N134" s="503"/>
      <c r="O134" s="616"/>
      <c r="P134" s="503"/>
      <c r="Q134" s="524"/>
      <c r="R134" s="619"/>
      <c r="S134" s="503"/>
      <c r="T134" s="524"/>
      <c r="U134" s="619"/>
      <c r="V134" s="503"/>
      <c r="W134" s="524"/>
      <c r="X134" s="616"/>
      <c r="Y134" s="503"/>
      <c r="Z134" s="524"/>
      <c r="AA134" s="619"/>
      <c r="AB134" s="503"/>
      <c r="AC134" s="524"/>
      <c r="AD134" s="619"/>
      <c r="AE134" s="503"/>
      <c r="AF134" s="524"/>
      <c r="AG134" s="619"/>
      <c r="AH134" s="503"/>
      <c r="AI134" s="524"/>
      <c r="AJ134" s="619"/>
      <c r="AK134" s="503"/>
      <c r="AL134" s="524"/>
      <c r="AM134" s="619"/>
      <c r="AN134" s="503"/>
      <c r="AO134" s="524"/>
      <c r="AP134" s="619"/>
      <c r="AQ134" s="503"/>
      <c r="AR134" s="524"/>
      <c r="AS134" s="619"/>
      <c r="AT134" s="503"/>
      <c r="AU134" s="524"/>
      <c r="AV134" s="619"/>
      <c r="AW134" s="503"/>
      <c r="AX134" s="524"/>
      <c r="AY134" s="619"/>
      <c r="AZ134" s="503"/>
      <c r="BA134" s="524"/>
      <c r="BB134" s="619"/>
      <c r="BC134" s="503"/>
      <c r="BD134" s="524"/>
      <c r="BE134" s="619"/>
      <c r="BF134" s="503"/>
      <c r="BG134" s="524"/>
      <c r="BH134" s="619"/>
      <c r="BI134" s="503"/>
      <c r="BJ134" s="524"/>
      <c r="BK134" s="619"/>
      <c r="BL134" s="503"/>
      <c r="BM134" s="524"/>
      <c r="BN134" s="109"/>
      <c r="BO134" s="109"/>
      <c r="BP134" s="109"/>
      <c r="BQ134" s="109"/>
      <c r="BR134" s="232"/>
    </row>
    <row r="135" spans="1:70" ht="13.5" customHeight="1" x14ac:dyDescent="0.25">
      <c r="A135" s="38"/>
      <c r="B135" s="679" t="s">
        <v>222</v>
      </c>
      <c r="C135" s="527"/>
      <c r="D135" s="527"/>
      <c r="E135" s="527"/>
      <c r="F135" s="527"/>
      <c r="G135" s="527"/>
      <c r="H135" s="527"/>
      <c r="I135" s="527"/>
      <c r="J135" s="527"/>
      <c r="K135" s="527"/>
      <c r="L135" s="527"/>
      <c r="M135" s="527"/>
      <c r="N135" s="527"/>
      <c r="O135" s="569"/>
      <c r="P135" s="503"/>
      <c r="Q135" s="524"/>
      <c r="R135" s="568"/>
      <c r="S135" s="503"/>
      <c r="T135" s="524"/>
      <c r="U135" s="568"/>
      <c r="V135" s="503"/>
      <c r="W135" s="524"/>
      <c r="X135" s="569"/>
      <c r="Y135" s="503"/>
      <c r="Z135" s="524"/>
      <c r="AA135" s="568"/>
      <c r="AB135" s="503"/>
      <c r="AC135" s="524"/>
      <c r="AD135" s="568"/>
      <c r="AE135" s="503"/>
      <c r="AF135" s="524"/>
      <c r="AG135" s="568"/>
      <c r="AH135" s="503"/>
      <c r="AI135" s="524"/>
      <c r="AJ135" s="568"/>
      <c r="AK135" s="503"/>
      <c r="AL135" s="524"/>
      <c r="AM135" s="568"/>
      <c r="AN135" s="503"/>
      <c r="AO135" s="524"/>
      <c r="AP135" s="568"/>
      <c r="AQ135" s="503"/>
      <c r="AR135" s="524"/>
      <c r="AS135" s="568"/>
      <c r="AT135" s="503"/>
      <c r="AU135" s="524"/>
      <c r="AV135" s="568"/>
      <c r="AW135" s="503"/>
      <c r="AX135" s="524"/>
      <c r="AY135" s="568"/>
      <c r="AZ135" s="503"/>
      <c r="BA135" s="524"/>
      <c r="BB135" s="568"/>
      <c r="BC135" s="503"/>
      <c r="BD135" s="524"/>
      <c r="BE135" s="568"/>
      <c r="BF135" s="503"/>
      <c r="BG135" s="524"/>
      <c r="BH135" s="568"/>
      <c r="BI135" s="503"/>
      <c r="BJ135" s="524"/>
      <c r="BK135" s="568"/>
      <c r="BL135" s="503"/>
      <c r="BM135" s="524"/>
      <c r="BN135" s="110"/>
      <c r="BO135" s="110"/>
      <c r="BP135" s="110"/>
      <c r="BQ135" s="110"/>
      <c r="BR135" s="233"/>
    </row>
    <row r="136" spans="1:70" ht="13.5" customHeight="1" x14ac:dyDescent="0.25">
      <c r="A136" s="38"/>
      <c r="B136" s="670" t="s">
        <v>223</v>
      </c>
      <c r="C136" s="529"/>
      <c r="D136" s="529"/>
      <c r="E136" s="529"/>
      <c r="F136" s="529"/>
      <c r="G136" s="529"/>
      <c r="H136" s="529"/>
      <c r="I136" s="529"/>
      <c r="J136" s="529"/>
      <c r="K136" s="529"/>
      <c r="L136" s="529"/>
      <c r="M136" s="529"/>
      <c r="N136" s="529"/>
      <c r="O136" s="616"/>
      <c r="P136" s="503"/>
      <c r="Q136" s="524"/>
      <c r="R136" s="619"/>
      <c r="S136" s="503"/>
      <c r="T136" s="524"/>
      <c r="U136" s="619"/>
      <c r="V136" s="503"/>
      <c r="W136" s="524"/>
      <c r="X136" s="627"/>
      <c r="Y136" s="505"/>
      <c r="Z136" s="532"/>
      <c r="AA136" s="625"/>
      <c r="AB136" s="505"/>
      <c r="AC136" s="532"/>
      <c r="AD136" s="619"/>
      <c r="AE136" s="503"/>
      <c r="AF136" s="524"/>
      <c r="AG136" s="619"/>
      <c r="AH136" s="503"/>
      <c r="AI136" s="524"/>
      <c r="AJ136" s="619"/>
      <c r="AK136" s="503"/>
      <c r="AL136" s="524"/>
      <c r="AM136" s="619"/>
      <c r="AN136" s="503"/>
      <c r="AO136" s="524"/>
      <c r="AP136" s="619"/>
      <c r="AQ136" s="503"/>
      <c r="AR136" s="524"/>
      <c r="AS136" s="619"/>
      <c r="AT136" s="503"/>
      <c r="AU136" s="524"/>
      <c r="AV136" s="619"/>
      <c r="AW136" s="503"/>
      <c r="AX136" s="524"/>
      <c r="AY136" s="619"/>
      <c r="AZ136" s="503"/>
      <c r="BA136" s="524"/>
      <c r="BB136" s="619"/>
      <c r="BC136" s="503"/>
      <c r="BD136" s="524"/>
      <c r="BE136" s="619"/>
      <c r="BF136" s="503"/>
      <c r="BG136" s="524"/>
      <c r="BH136" s="619"/>
      <c r="BI136" s="503"/>
      <c r="BJ136" s="524"/>
      <c r="BK136" s="619"/>
      <c r="BL136" s="503"/>
      <c r="BM136" s="524"/>
      <c r="BN136" s="109"/>
      <c r="BO136" s="109"/>
      <c r="BP136" s="109"/>
      <c r="BQ136" s="109"/>
      <c r="BR136" s="232"/>
    </row>
    <row r="137" spans="1:70" ht="13.5" customHeight="1" x14ac:dyDescent="0.25">
      <c r="A137" s="38"/>
      <c r="B137" s="637" t="s">
        <v>224</v>
      </c>
      <c r="C137" s="529"/>
      <c r="D137" s="529"/>
      <c r="E137" s="529"/>
      <c r="F137" s="529"/>
      <c r="G137" s="529"/>
      <c r="H137" s="529"/>
      <c r="I137" s="529"/>
      <c r="J137" s="529"/>
      <c r="K137" s="529"/>
      <c r="L137" s="529"/>
      <c r="M137" s="529"/>
      <c r="N137" s="530"/>
      <c r="O137" s="633" t="str">
        <f>IF(SUM(O134:Q136)=0,"",SUM(O134:Q136))</f>
        <v/>
      </c>
      <c r="P137" s="529"/>
      <c r="Q137" s="530"/>
      <c r="R137" s="633" t="str">
        <f>IF(SUM(R134:T136)=0,"",SUM(R134:T136))</f>
        <v/>
      </c>
      <c r="S137" s="529"/>
      <c r="T137" s="530"/>
      <c r="U137" s="633" t="str">
        <f>IF(SUM(U134:W136)=0,"",SUM(U134:W136))</f>
        <v/>
      </c>
      <c r="V137" s="529"/>
      <c r="W137" s="530"/>
      <c r="X137" s="633" t="str">
        <f>IF(SUM(X134:Z136)=0,"",SUM(X134:Z136))</f>
        <v/>
      </c>
      <c r="Y137" s="529"/>
      <c r="Z137" s="530"/>
      <c r="AA137" s="633" t="str">
        <f>IF(SUM(AA134:AC136)=0,"",SUM(AA134:AC136))</f>
        <v/>
      </c>
      <c r="AB137" s="529"/>
      <c r="AC137" s="530"/>
      <c r="AD137" s="633" t="str">
        <f>IF(SUM(AD134:AF136)=0,"",SUM(AD134:AF136))</f>
        <v/>
      </c>
      <c r="AE137" s="529"/>
      <c r="AF137" s="530"/>
      <c r="AG137" s="633" t="str">
        <f>IF(SUM(AG134:AI136)=0,"",SUM(AG134:AI136))</f>
        <v/>
      </c>
      <c r="AH137" s="529"/>
      <c r="AI137" s="530"/>
      <c r="AJ137" s="633" t="str">
        <f>IF(SUM(AJ134:AL136)=0,"",SUM(AJ134:AL136))</f>
        <v/>
      </c>
      <c r="AK137" s="529"/>
      <c r="AL137" s="530"/>
      <c r="AM137" s="633" t="str">
        <f>IF(SUM(AM134:AO136)=0,"",SUM(AM134:AO136))</f>
        <v/>
      </c>
      <c r="AN137" s="529"/>
      <c r="AO137" s="530"/>
      <c r="AP137" s="633" t="str">
        <f>IF(SUM(AP134:AR136)=0,"",SUM(AP134:AR136))</f>
        <v/>
      </c>
      <c r="AQ137" s="529"/>
      <c r="AR137" s="530"/>
      <c r="AS137" s="633" t="str">
        <f>IF(SUM(AS134:AU136)=0,"",SUM(AS134:AU136))</f>
        <v/>
      </c>
      <c r="AT137" s="529"/>
      <c r="AU137" s="530"/>
      <c r="AV137" s="673"/>
      <c r="AW137" s="529"/>
      <c r="AX137" s="530"/>
      <c r="AY137" s="673"/>
      <c r="AZ137" s="529"/>
      <c r="BA137" s="530"/>
      <c r="BB137" s="673"/>
      <c r="BC137" s="529"/>
      <c r="BD137" s="530"/>
      <c r="BE137" s="673"/>
      <c r="BF137" s="529"/>
      <c r="BG137" s="530"/>
      <c r="BH137" s="673"/>
      <c r="BI137" s="529"/>
      <c r="BJ137" s="530"/>
      <c r="BK137" s="673"/>
      <c r="BL137" s="529"/>
      <c r="BM137" s="530"/>
      <c r="BN137" s="234"/>
      <c r="BO137" s="234"/>
      <c r="BP137" s="234"/>
      <c r="BQ137" s="234"/>
      <c r="BR137" s="235"/>
    </row>
    <row r="138" spans="1:70" ht="13.5" customHeight="1" x14ac:dyDescent="0.25">
      <c r="A138" s="38"/>
      <c r="B138" s="533"/>
      <c r="C138" s="503"/>
      <c r="D138" s="503"/>
      <c r="E138" s="503"/>
      <c r="F138" s="503"/>
      <c r="G138" s="503"/>
      <c r="H138" s="503"/>
      <c r="I138" s="503"/>
      <c r="J138" s="503"/>
      <c r="K138" s="503"/>
      <c r="L138" s="503"/>
      <c r="M138" s="503"/>
      <c r="N138" s="524"/>
      <c r="O138" s="533"/>
      <c r="P138" s="503"/>
      <c r="Q138" s="524"/>
      <c r="R138" s="533"/>
      <c r="S138" s="503"/>
      <c r="T138" s="524"/>
      <c r="U138" s="533"/>
      <c r="V138" s="503"/>
      <c r="W138" s="524"/>
      <c r="X138" s="533"/>
      <c r="Y138" s="503"/>
      <c r="Z138" s="524"/>
      <c r="AA138" s="533"/>
      <c r="AB138" s="503"/>
      <c r="AC138" s="524"/>
      <c r="AD138" s="533"/>
      <c r="AE138" s="503"/>
      <c r="AF138" s="524"/>
      <c r="AG138" s="533"/>
      <c r="AH138" s="503"/>
      <c r="AI138" s="524"/>
      <c r="AJ138" s="533"/>
      <c r="AK138" s="503"/>
      <c r="AL138" s="524"/>
      <c r="AM138" s="533"/>
      <c r="AN138" s="503"/>
      <c r="AO138" s="524"/>
      <c r="AP138" s="533"/>
      <c r="AQ138" s="503"/>
      <c r="AR138" s="524"/>
      <c r="AS138" s="533"/>
      <c r="AT138" s="503"/>
      <c r="AU138" s="524"/>
      <c r="AV138" s="503"/>
      <c r="AW138" s="503"/>
      <c r="AX138" s="524"/>
      <c r="AY138" s="503"/>
      <c r="AZ138" s="503"/>
      <c r="BA138" s="524"/>
      <c r="BB138" s="503"/>
      <c r="BC138" s="503"/>
      <c r="BD138" s="524"/>
      <c r="BE138" s="503"/>
      <c r="BF138" s="503"/>
      <c r="BG138" s="524"/>
      <c r="BH138" s="503"/>
      <c r="BI138" s="503"/>
      <c r="BJ138" s="524"/>
      <c r="BK138" s="503"/>
      <c r="BL138" s="503"/>
      <c r="BM138" s="524"/>
      <c r="BN138" s="110"/>
      <c r="BO138" s="110"/>
      <c r="BP138" s="110"/>
      <c r="BQ138" s="110"/>
      <c r="BR138" s="233"/>
    </row>
    <row r="139" spans="1:70" ht="13.5" customHeight="1" x14ac:dyDescent="0.25">
      <c r="A139" s="38"/>
      <c r="B139" s="668" t="s">
        <v>225</v>
      </c>
      <c r="C139" s="503"/>
      <c r="D139" s="503"/>
      <c r="E139" s="503"/>
      <c r="F139" s="503"/>
      <c r="G139" s="503"/>
      <c r="H139" s="503"/>
      <c r="I139" s="503"/>
      <c r="J139" s="503"/>
      <c r="K139" s="503"/>
      <c r="L139" s="503"/>
      <c r="M139" s="503"/>
      <c r="N139" s="503"/>
      <c r="O139" s="616"/>
      <c r="P139" s="503"/>
      <c r="Q139" s="524"/>
      <c r="R139" s="619"/>
      <c r="S139" s="503"/>
      <c r="T139" s="524"/>
      <c r="U139" s="619"/>
      <c r="V139" s="503"/>
      <c r="W139" s="524"/>
      <c r="X139" s="616"/>
      <c r="Y139" s="503"/>
      <c r="Z139" s="524"/>
      <c r="AA139" s="619"/>
      <c r="AB139" s="503"/>
      <c r="AC139" s="524"/>
      <c r="AD139" s="619"/>
      <c r="AE139" s="503"/>
      <c r="AF139" s="524"/>
      <c r="AG139" s="619"/>
      <c r="AH139" s="503"/>
      <c r="AI139" s="524"/>
      <c r="AJ139" s="619"/>
      <c r="AK139" s="503"/>
      <c r="AL139" s="524"/>
      <c r="AM139" s="619"/>
      <c r="AN139" s="503"/>
      <c r="AO139" s="524"/>
      <c r="AP139" s="619"/>
      <c r="AQ139" s="503"/>
      <c r="AR139" s="524"/>
      <c r="AS139" s="619"/>
      <c r="AT139" s="503"/>
      <c r="AU139" s="524"/>
      <c r="AV139" s="619"/>
      <c r="AW139" s="503"/>
      <c r="AX139" s="524"/>
      <c r="AY139" s="619"/>
      <c r="AZ139" s="503"/>
      <c r="BA139" s="524"/>
      <c r="BB139" s="619"/>
      <c r="BC139" s="503"/>
      <c r="BD139" s="524"/>
      <c r="BE139" s="619"/>
      <c r="BF139" s="503"/>
      <c r="BG139" s="524"/>
      <c r="BH139" s="619"/>
      <c r="BI139" s="503"/>
      <c r="BJ139" s="524"/>
      <c r="BK139" s="619"/>
      <c r="BL139" s="503"/>
      <c r="BM139" s="524"/>
      <c r="BN139" s="109"/>
      <c r="BO139" s="109"/>
      <c r="BP139" s="109"/>
      <c r="BQ139" s="109"/>
      <c r="BR139" s="232"/>
    </row>
    <row r="140" spans="1:70" ht="13.5" customHeight="1" x14ac:dyDescent="0.25">
      <c r="A140" s="38"/>
      <c r="B140" s="669" t="s">
        <v>226</v>
      </c>
      <c r="C140" s="527"/>
      <c r="D140" s="527"/>
      <c r="E140" s="527"/>
      <c r="F140" s="527"/>
      <c r="G140" s="527"/>
      <c r="H140" s="527"/>
      <c r="I140" s="527"/>
      <c r="J140" s="527"/>
      <c r="K140" s="527"/>
      <c r="L140" s="527"/>
      <c r="M140" s="527"/>
      <c r="N140" s="527"/>
      <c r="O140" s="640"/>
      <c r="P140" s="503"/>
      <c r="Q140" s="524"/>
      <c r="R140" s="638"/>
      <c r="S140" s="503"/>
      <c r="T140" s="524"/>
      <c r="U140" s="638"/>
      <c r="V140" s="503"/>
      <c r="W140" s="524"/>
      <c r="X140" s="640"/>
      <c r="Y140" s="503"/>
      <c r="Z140" s="524"/>
      <c r="AA140" s="638"/>
      <c r="AB140" s="503"/>
      <c r="AC140" s="524"/>
      <c r="AD140" s="638"/>
      <c r="AE140" s="503"/>
      <c r="AF140" s="524"/>
      <c r="AG140" s="638"/>
      <c r="AH140" s="503"/>
      <c r="AI140" s="524"/>
      <c r="AJ140" s="638"/>
      <c r="AK140" s="503"/>
      <c r="AL140" s="524"/>
      <c r="AM140" s="638"/>
      <c r="AN140" s="503"/>
      <c r="AO140" s="524"/>
      <c r="AP140" s="638"/>
      <c r="AQ140" s="503"/>
      <c r="AR140" s="524"/>
      <c r="AS140" s="638"/>
      <c r="AT140" s="503"/>
      <c r="AU140" s="524"/>
      <c r="AV140" s="638"/>
      <c r="AW140" s="503"/>
      <c r="AX140" s="524"/>
      <c r="AY140" s="638"/>
      <c r="AZ140" s="503"/>
      <c r="BA140" s="524"/>
      <c r="BB140" s="638"/>
      <c r="BC140" s="503"/>
      <c r="BD140" s="524"/>
      <c r="BE140" s="638"/>
      <c r="BF140" s="503"/>
      <c r="BG140" s="524"/>
      <c r="BH140" s="638"/>
      <c r="BI140" s="503"/>
      <c r="BJ140" s="524"/>
      <c r="BK140" s="638"/>
      <c r="BL140" s="503"/>
      <c r="BM140" s="524"/>
      <c r="BN140" s="110"/>
      <c r="BO140" s="110"/>
      <c r="BP140" s="110"/>
      <c r="BQ140" s="110"/>
      <c r="BR140" s="233"/>
    </row>
    <row r="141" spans="1:70" ht="13.5" customHeight="1" x14ac:dyDescent="0.25">
      <c r="A141" s="38"/>
      <c r="B141" s="670" t="s">
        <v>227</v>
      </c>
      <c r="C141" s="529"/>
      <c r="D141" s="529"/>
      <c r="E141" s="529"/>
      <c r="F141" s="529"/>
      <c r="G141" s="529"/>
      <c r="H141" s="529"/>
      <c r="I141" s="529"/>
      <c r="J141" s="529"/>
      <c r="K141" s="529"/>
      <c r="L141" s="529"/>
      <c r="M141" s="529"/>
      <c r="N141" s="529"/>
      <c r="O141" s="616"/>
      <c r="P141" s="503"/>
      <c r="Q141" s="524"/>
      <c r="R141" s="619"/>
      <c r="S141" s="503"/>
      <c r="T141" s="524"/>
      <c r="U141" s="619"/>
      <c r="V141" s="503"/>
      <c r="W141" s="524"/>
      <c r="X141" s="627"/>
      <c r="Y141" s="505"/>
      <c r="Z141" s="532"/>
      <c r="AA141" s="625"/>
      <c r="AB141" s="505"/>
      <c r="AC141" s="532"/>
      <c r="AD141" s="619"/>
      <c r="AE141" s="503"/>
      <c r="AF141" s="524"/>
      <c r="AG141" s="619"/>
      <c r="AH141" s="503"/>
      <c r="AI141" s="524"/>
      <c r="AJ141" s="619"/>
      <c r="AK141" s="503"/>
      <c r="AL141" s="524"/>
      <c r="AM141" s="619"/>
      <c r="AN141" s="503"/>
      <c r="AO141" s="524"/>
      <c r="AP141" s="619"/>
      <c r="AQ141" s="503"/>
      <c r="AR141" s="524"/>
      <c r="AS141" s="619"/>
      <c r="AT141" s="503"/>
      <c r="AU141" s="524"/>
      <c r="AV141" s="619"/>
      <c r="AW141" s="503"/>
      <c r="AX141" s="524"/>
      <c r="AY141" s="619"/>
      <c r="AZ141" s="503"/>
      <c r="BA141" s="524"/>
      <c r="BB141" s="619"/>
      <c r="BC141" s="503"/>
      <c r="BD141" s="524"/>
      <c r="BE141" s="619"/>
      <c r="BF141" s="503"/>
      <c r="BG141" s="524"/>
      <c r="BH141" s="619"/>
      <c r="BI141" s="503"/>
      <c r="BJ141" s="524"/>
      <c r="BK141" s="619"/>
      <c r="BL141" s="503"/>
      <c r="BM141" s="524"/>
      <c r="BN141" s="109"/>
      <c r="BO141" s="109"/>
      <c r="BP141" s="109"/>
      <c r="BQ141" s="109"/>
      <c r="BR141" s="232"/>
    </row>
    <row r="142" spans="1:70" ht="13.5" customHeight="1" x14ac:dyDescent="0.25">
      <c r="A142" s="38"/>
      <c r="B142" s="646" t="s">
        <v>228</v>
      </c>
      <c r="C142" s="529"/>
      <c r="D142" s="529"/>
      <c r="E142" s="529"/>
      <c r="F142" s="529"/>
      <c r="G142" s="529"/>
      <c r="H142" s="529"/>
      <c r="I142" s="529"/>
      <c r="J142" s="529"/>
      <c r="K142" s="529"/>
      <c r="L142" s="529"/>
      <c r="M142" s="529"/>
      <c r="N142" s="530"/>
      <c r="O142" s="633" t="str">
        <f>IF(SUM(O139:Q141)=0,"",SUM(O139:Q141))</f>
        <v/>
      </c>
      <c r="P142" s="529"/>
      <c r="Q142" s="530"/>
      <c r="R142" s="633" t="str">
        <f>IF(SUM(R139:T141)=0,"",SUM(R139:T141))</f>
        <v/>
      </c>
      <c r="S142" s="529"/>
      <c r="T142" s="530"/>
      <c r="U142" s="633" t="str">
        <f>IF(SUM(U139:W141)=0,"",SUM(U139:W141))</f>
        <v/>
      </c>
      <c r="V142" s="529"/>
      <c r="W142" s="530"/>
      <c r="X142" s="633" t="str">
        <f>IF(SUM(X139:Z141)=0,"",SUM(X139:Z141))</f>
        <v/>
      </c>
      <c r="Y142" s="529"/>
      <c r="Z142" s="530"/>
      <c r="AA142" s="633" t="str">
        <f>IF(SUM(AA139:AC141)=0,"",SUM(AA139:AC141))</f>
        <v/>
      </c>
      <c r="AB142" s="529"/>
      <c r="AC142" s="530"/>
      <c r="AD142" s="633" t="str">
        <f>IF(SUM(AD139:AF141)=0,"",SUM(AD139:AF141))</f>
        <v/>
      </c>
      <c r="AE142" s="529"/>
      <c r="AF142" s="530"/>
      <c r="AG142" s="633" t="str">
        <f>IF(SUM(AG139:AI141)=0,"",SUM(AG139:AI141))</f>
        <v/>
      </c>
      <c r="AH142" s="529"/>
      <c r="AI142" s="530"/>
      <c r="AJ142" s="633" t="str">
        <f>IF(SUM(AJ139:AL141)=0,"",SUM(AJ139:AL141))</f>
        <v/>
      </c>
      <c r="AK142" s="529"/>
      <c r="AL142" s="530"/>
      <c r="AM142" s="633" t="str">
        <f>IF(SUM(AM139:AO141)=0,"",SUM(AM139:AO141))</f>
        <v/>
      </c>
      <c r="AN142" s="529"/>
      <c r="AO142" s="530"/>
      <c r="AP142" s="633" t="str">
        <f>IF(SUM(AP139:AR141)=0,"",SUM(AP139:AR141))</f>
        <v/>
      </c>
      <c r="AQ142" s="529"/>
      <c r="AR142" s="530"/>
      <c r="AS142" s="633" t="str">
        <f>IF(SUM(AS139:AU141)=0,"",SUM(AS139:AU141))</f>
        <v/>
      </c>
      <c r="AT142" s="529"/>
      <c r="AU142" s="530"/>
      <c r="AV142" s="671"/>
      <c r="AW142" s="529"/>
      <c r="AX142" s="530"/>
      <c r="AY142" s="671"/>
      <c r="AZ142" s="529"/>
      <c r="BA142" s="530"/>
      <c r="BB142" s="671"/>
      <c r="BC142" s="529"/>
      <c r="BD142" s="530"/>
      <c r="BE142" s="671"/>
      <c r="BF142" s="529"/>
      <c r="BG142" s="530"/>
      <c r="BH142" s="671"/>
      <c r="BI142" s="529"/>
      <c r="BJ142" s="530"/>
      <c r="BK142" s="671"/>
      <c r="BL142" s="529"/>
      <c r="BM142" s="530"/>
      <c r="BN142" s="234"/>
      <c r="BO142" s="234"/>
      <c r="BP142" s="234"/>
      <c r="BQ142" s="234"/>
      <c r="BR142" s="235"/>
    </row>
    <row r="143" spans="1:70" ht="13.5" customHeight="1" x14ac:dyDescent="0.25">
      <c r="A143" s="38"/>
      <c r="B143" s="533"/>
      <c r="C143" s="503"/>
      <c r="D143" s="503"/>
      <c r="E143" s="503"/>
      <c r="F143" s="503"/>
      <c r="G143" s="503"/>
      <c r="H143" s="503"/>
      <c r="I143" s="503"/>
      <c r="J143" s="503"/>
      <c r="K143" s="503"/>
      <c r="L143" s="503"/>
      <c r="M143" s="503"/>
      <c r="N143" s="524"/>
      <c r="O143" s="533"/>
      <c r="P143" s="503"/>
      <c r="Q143" s="524"/>
      <c r="R143" s="533"/>
      <c r="S143" s="503"/>
      <c r="T143" s="524"/>
      <c r="U143" s="533"/>
      <c r="V143" s="503"/>
      <c r="W143" s="524"/>
      <c r="X143" s="533"/>
      <c r="Y143" s="503"/>
      <c r="Z143" s="524"/>
      <c r="AA143" s="533"/>
      <c r="AB143" s="503"/>
      <c r="AC143" s="524"/>
      <c r="AD143" s="533"/>
      <c r="AE143" s="503"/>
      <c r="AF143" s="524"/>
      <c r="AG143" s="533"/>
      <c r="AH143" s="503"/>
      <c r="AI143" s="524"/>
      <c r="AJ143" s="533"/>
      <c r="AK143" s="503"/>
      <c r="AL143" s="524"/>
      <c r="AM143" s="533"/>
      <c r="AN143" s="503"/>
      <c r="AO143" s="524"/>
      <c r="AP143" s="533"/>
      <c r="AQ143" s="503"/>
      <c r="AR143" s="524"/>
      <c r="AS143" s="533"/>
      <c r="AT143" s="503"/>
      <c r="AU143" s="524"/>
      <c r="AV143" s="503"/>
      <c r="AW143" s="503"/>
      <c r="AX143" s="524"/>
      <c r="AY143" s="503"/>
      <c r="AZ143" s="503"/>
      <c r="BA143" s="524"/>
      <c r="BB143" s="503"/>
      <c r="BC143" s="503"/>
      <c r="BD143" s="524"/>
      <c r="BE143" s="503"/>
      <c r="BF143" s="503"/>
      <c r="BG143" s="524"/>
      <c r="BH143" s="503"/>
      <c r="BI143" s="503"/>
      <c r="BJ143" s="524"/>
      <c r="BK143" s="503"/>
      <c r="BL143" s="503"/>
      <c r="BM143" s="524"/>
      <c r="BN143" s="110"/>
      <c r="BO143" s="110"/>
      <c r="BP143" s="110"/>
      <c r="BQ143" s="110"/>
      <c r="BR143" s="233"/>
    </row>
    <row r="144" spans="1:70" ht="13.5" customHeight="1" x14ac:dyDescent="0.25">
      <c r="A144" s="38"/>
      <c r="B144" s="670" t="s">
        <v>229</v>
      </c>
      <c r="C144" s="529"/>
      <c r="D144" s="529"/>
      <c r="E144" s="529"/>
      <c r="F144" s="529"/>
      <c r="G144" s="529"/>
      <c r="H144" s="529"/>
      <c r="I144" s="529"/>
      <c r="J144" s="529"/>
      <c r="K144" s="529"/>
      <c r="L144" s="529"/>
      <c r="M144" s="529"/>
      <c r="N144" s="529"/>
      <c r="O144" s="616"/>
      <c r="P144" s="503"/>
      <c r="Q144" s="524"/>
      <c r="R144" s="619"/>
      <c r="S144" s="503"/>
      <c r="T144" s="524"/>
      <c r="U144" s="619"/>
      <c r="V144" s="503"/>
      <c r="W144" s="524"/>
      <c r="X144" s="619"/>
      <c r="Y144" s="503"/>
      <c r="Z144" s="524"/>
      <c r="AA144" s="619"/>
      <c r="AB144" s="503"/>
      <c r="AC144" s="524"/>
      <c r="AD144" s="619"/>
      <c r="AE144" s="503"/>
      <c r="AF144" s="524"/>
      <c r="AG144" s="619"/>
      <c r="AH144" s="503"/>
      <c r="AI144" s="524"/>
      <c r="AJ144" s="619"/>
      <c r="AK144" s="503"/>
      <c r="AL144" s="524"/>
      <c r="AM144" s="619"/>
      <c r="AN144" s="503"/>
      <c r="AO144" s="524"/>
      <c r="AP144" s="619"/>
      <c r="AQ144" s="503"/>
      <c r="AR144" s="524"/>
      <c r="AS144" s="619"/>
      <c r="AT144" s="503"/>
      <c r="AU144" s="524"/>
      <c r="AV144" s="619"/>
      <c r="AW144" s="503"/>
      <c r="AX144" s="524"/>
      <c r="AY144" s="619"/>
      <c r="AZ144" s="503"/>
      <c r="BA144" s="524"/>
      <c r="BB144" s="619"/>
      <c r="BC144" s="503"/>
      <c r="BD144" s="524"/>
      <c r="BE144" s="619"/>
      <c r="BF144" s="503"/>
      <c r="BG144" s="524"/>
      <c r="BH144" s="619"/>
      <c r="BI144" s="503"/>
      <c r="BJ144" s="524"/>
      <c r="BK144" s="619"/>
      <c r="BL144" s="503"/>
      <c r="BM144" s="524"/>
      <c r="BN144" s="109"/>
      <c r="BO144" s="109"/>
      <c r="BP144" s="109"/>
      <c r="BQ144" s="109"/>
      <c r="BR144" s="232"/>
    </row>
    <row r="145" spans="1:70" ht="13.5" customHeight="1" x14ac:dyDescent="0.25">
      <c r="A145" s="38"/>
      <c r="B145" s="669" t="s">
        <v>230</v>
      </c>
      <c r="C145" s="527"/>
      <c r="D145" s="527"/>
      <c r="E145" s="527"/>
      <c r="F145" s="527"/>
      <c r="G145" s="527"/>
      <c r="H145" s="527"/>
      <c r="I145" s="527"/>
      <c r="J145" s="527"/>
      <c r="K145" s="527"/>
      <c r="L145" s="527"/>
      <c r="M145" s="527"/>
      <c r="N145" s="527"/>
      <c r="O145" s="640"/>
      <c r="P145" s="503"/>
      <c r="Q145" s="524"/>
      <c r="R145" s="638"/>
      <c r="S145" s="503"/>
      <c r="T145" s="524"/>
      <c r="U145" s="638"/>
      <c r="V145" s="503"/>
      <c r="W145" s="524"/>
      <c r="X145" s="640"/>
      <c r="Y145" s="503"/>
      <c r="Z145" s="524"/>
      <c r="AA145" s="638"/>
      <c r="AB145" s="503"/>
      <c r="AC145" s="524"/>
      <c r="AD145" s="638"/>
      <c r="AE145" s="503"/>
      <c r="AF145" s="524"/>
      <c r="AG145" s="638"/>
      <c r="AH145" s="503"/>
      <c r="AI145" s="524"/>
      <c r="AJ145" s="638"/>
      <c r="AK145" s="503"/>
      <c r="AL145" s="524"/>
      <c r="AM145" s="638"/>
      <c r="AN145" s="503"/>
      <c r="AO145" s="524"/>
      <c r="AP145" s="638"/>
      <c r="AQ145" s="503"/>
      <c r="AR145" s="524"/>
      <c r="AS145" s="638"/>
      <c r="AT145" s="503"/>
      <c r="AU145" s="524"/>
      <c r="AV145" s="638"/>
      <c r="AW145" s="503"/>
      <c r="AX145" s="524"/>
      <c r="AY145" s="638"/>
      <c r="AZ145" s="503"/>
      <c r="BA145" s="524"/>
      <c r="BB145" s="638"/>
      <c r="BC145" s="503"/>
      <c r="BD145" s="524"/>
      <c r="BE145" s="638"/>
      <c r="BF145" s="503"/>
      <c r="BG145" s="524"/>
      <c r="BH145" s="638"/>
      <c r="BI145" s="503"/>
      <c r="BJ145" s="524"/>
      <c r="BK145" s="638"/>
      <c r="BL145" s="503"/>
      <c r="BM145" s="524"/>
      <c r="BN145" s="110"/>
      <c r="BO145" s="110"/>
      <c r="BP145" s="110"/>
      <c r="BQ145" s="110"/>
      <c r="BR145" s="233"/>
    </row>
    <row r="146" spans="1:70" ht="13.5" customHeight="1" x14ac:dyDescent="0.25">
      <c r="A146" s="38"/>
      <c r="B146" s="647" t="s">
        <v>231</v>
      </c>
      <c r="C146" s="529"/>
      <c r="D146" s="529"/>
      <c r="E146" s="529"/>
      <c r="F146" s="529"/>
      <c r="G146" s="529"/>
      <c r="H146" s="529"/>
      <c r="I146" s="529"/>
      <c r="J146" s="529"/>
      <c r="K146" s="529"/>
      <c r="L146" s="529"/>
      <c r="M146" s="529"/>
      <c r="N146" s="530"/>
      <c r="O146" s="628" t="str">
        <f>IF(SUM(O144:Q145)=0,"",SUM(O144:Q145))</f>
        <v/>
      </c>
      <c r="P146" s="529"/>
      <c r="Q146" s="530"/>
      <c r="R146" s="628" t="str">
        <f>IF(SUM(R144:T145)=0,"",SUM(R144:T145))</f>
        <v/>
      </c>
      <c r="S146" s="529"/>
      <c r="T146" s="530"/>
      <c r="U146" s="628" t="str">
        <f>IF(SUM(U144:W145)=0,"",SUM(U144:W145))</f>
        <v/>
      </c>
      <c r="V146" s="529"/>
      <c r="W146" s="530"/>
      <c r="X146" s="628" t="str">
        <f>IF(SUM(X144:Z145)=0,"",SUM(X144:Z145))</f>
        <v/>
      </c>
      <c r="Y146" s="529"/>
      <c r="Z146" s="530"/>
      <c r="AA146" s="628" t="str">
        <f>IF(SUM(AA144:AC145)=0,"",SUM(AA144:AC145))</f>
        <v/>
      </c>
      <c r="AB146" s="529"/>
      <c r="AC146" s="530"/>
      <c r="AD146" s="628" t="str">
        <f>IF(SUM(AD144:AF145)=0,"",SUM(AD144:AF145))</f>
        <v/>
      </c>
      <c r="AE146" s="529"/>
      <c r="AF146" s="530"/>
      <c r="AG146" s="628" t="str">
        <f>IF(SUM(AG144:AI145)=0,"",SUM(AG144:AI145))</f>
        <v/>
      </c>
      <c r="AH146" s="529"/>
      <c r="AI146" s="530"/>
      <c r="AJ146" s="628" t="str">
        <f>IF(SUM(AJ144:AL145)=0,"",SUM(AJ144:AL145))</f>
        <v/>
      </c>
      <c r="AK146" s="529"/>
      <c r="AL146" s="530"/>
      <c r="AM146" s="628" t="str">
        <f>IF(SUM(AM144:AO145)=0,"",SUM(AM144:AO145))</f>
        <v/>
      </c>
      <c r="AN146" s="529"/>
      <c r="AO146" s="530"/>
      <c r="AP146" s="628" t="str">
        <f>IF(SUM(AP144:AR145)=0,"",SUM(AP144:AR145))</f>
        <v/>
      </c>
      <c r="AQ146" s="529"/>
      <c r="AR146" s="530"/>
      <c r="AS146" s="628" t="str">
        <f>IF(SUM(AS144:AU145)=0,"",SUM(AS144:AU145))</f>
        <v/>
      </c>
      <c r="AT146" s="529"/>
      <c r="AU146" s="530"/>
      <c r="AV146" s="672"/>
      <c r="AW146" s="529"/>
      <c r="AX146" s="530"/>
      <c r="AY146" s="672"/>
      <c r="AZ146" s="529"/>
      <c r="BA146" s="530"/>
      <c r="BB146" s="672"/>
      <c r="BC146" s="529"/>
      <c r="BD146" s="530"/>
      <c r="BE146" s="672"/>
      <c r="BF146" s="529"/>
      <c r="BG146" s="530"/>
      <c r="BH146" s="672"/>
      <c r="BI146" s="529"/>
      <c r="BJ146" s="530"/>
      <c r="BK146" s="672"/>
      <c r="BL146" s="529"/>
      <c r="BM146" s="530"/>
      <c r="BN146" s="236"/>
      <c r="BO146" s="236"/>
      <c r="BP146" s="236"/>
      <c r="BQ146" s="236"/>
      <c r="BR146" s="237"/>
    </row>
    <row r="147" spans="1:70" ht="13.5" customHeight="1" x14ac:dyDescent="0.25">
      <c r="A147" s="38"/>
      <c r="B147" s="533"/>
      <c r="C147" s="503"/>
      <c r="D147" s="503"/>
      <c r="E147" s="503"/>
      <c r="F147" s="503"/>
      <c r="G147" s="503"/>
      <c r="H147" s="503"/>
      <c r="I147" s="503"/>
      <c r="J147" s="503"/>
      <c r="K147" s="503"/>
      <c r="L147" s="503"/>
      <c r="M147" s="503"/>
      <c r="N147" s="524"/>
      <c r="O147" s="533"/>
      <c r="P147" s="503"/>
      <c r="Q147" s="524"/>
      <c r="R147" s="533"/>
      <c r="S147" s="503"/>
      <c r="T147" s="524"/>
      <c r="U147" s="533"/>
      <c r="V147" s="503"/>
      <c r="W147" s="524"/>
      <c r="X147" s="533"/>
      <c r="Y147" s="503"/>
      <c r="Z147" s="524"/>
      <c r="AA147" s="533"/>
      <c r="AB147" s="503"/>
      <c r="AC147" s="524"/>
      <c r="AD147" s="533"/>
      <c r="AE147" s="503"/>
      <c r="AF147" s="524"/>
      <c r="AG147" s="533"/>
      <c r="AH147" s="503"/>
      <c r="AI147" s="524"/>
      <c r="AJ147" s="533"/>
      <c r="AK147" s="503"/>
      <c r="AL147" s="524"/>
      <c r="AM147" s="533"/>
      <c r="AN147" s="503"/>
      <c r="AO147" s="524"/>
      <c r="AP147" s="533"/>
      <c r="AQ147" s="503"/>
      <c r="AR147" s="524"/>
      <c r="AS147" s="533"/>
      <c r="AT147" s="503"/>
      <c r="AU147" s="524"/>
      <c r="AV147" s="503"/>
      <c r="AW147" s="503"/>
      <c r="AX147" s="524"/>
      <c r="AY147" s="503"/>
      <c r="AZ147" s="503"/>
      <c r="BA147" s="524"/>
      <c r="BB147" s="503"/>
      <c r="BC147" s="503"/>
      <c r="BD147" s="524"/>
      <c r="BE147" s="503"/>
      <c r="BF147" s="503"/>
      <c r="BG147" s="524"/>
      <c r="BH147" s="503"/>
      <c r="BI147" s="503"/>
      <c r="BJ147" s="524"/>
      <c r="BK147" s="503"/>
      <c r="BL147" s="503"/>
      <c r="BM147" s="524"/>
      <c r="BN147" s="109"/>
      <c r="BO147" s="109"/>
      <c r="BP147" s="109"/>
      <c r="BQ147" s="109"/>
      <c r="BR147" s="232"/>
    </row>
    <row r="148" spans="1:70" ht="13.5" customHeight="1" x14ac:dyDescent="0.25">
      <c r="A148" s="38"/>
      <c r="B148" s="528" t="s">
        <v>232</v>
      </c>
      <c r="C148" s="529"/>
      <c r="D148" s="529"/>
      <c r="E148" s="529"/>
      <c r="F148" s="529"/>
      <c r="G148" s="529"/>
      <c r="H148" s="529"/>
      <c r="I148" s="529"/>
      <c r="J148" s="529"/>
      <c r="K148" s="529"/>
      <c r="L148" s="529"/>
      <c r="M148" s="529"/>
      <c r="N148" s="529"/>
      <c r="O148" s="554"/>
      <c r="P148" s="527"/>
      <c r="Q148" s="526"/>
      <c r="R148" s="555"/>
      <c r="S148" s="527"/>
      <c r="T148" s="526"/>
      <c r="U148" s="555"/>
      <c r="V148" s="527"/>
      <c r="W148" s="526"/>
      <c r="X148" s="633"/>
      <c r="Y148" s="529"/>
      <c r="Z148" s="530"/>
      <c r="AA148" s="673"/>
      <c r="AB148" s="529"/>
      <c r="AC148" s="530"/>
      <c r="AD148" s="555"/>
      <c r="AE148" s="527"/>
      <c r="AF148" s="526"/>
      <c r="AG148" s="555"/>
      <c r="AH148" s="527"/>
      <c r="AI148" s="526"/>
      <c r="AJ148" s="555"/>
      <c r="AK148" s="527"/>
      <c r="AL148" s="526"/>
      <c r="AM148" s="555"/>
      <c r="AN148" s="527"/>
      <c r="AO148" s="526"/>
      <c r="AP148" s="555"/>
      <c r="AQ148" s="527"/>
      <c r="AR148" s="526"/>
      <c r="AS148" s="555"/>
      <c r="AT148" s="527"/>
      <c r="AU148" s="526"/>
      <c r="AV148" s="555"/>
      <c r="AW148" s="527"/>
      <c r="AX148" s="526"/>
      <c r="AY148" s="555"/>
      <c r="AZ148" s="527"/>
      <c r="BA148" s="526"/>
      <c r="BB148" s="555"/>
      <c r="BC148" s="527"/>
      <c r="BD148" s="526"/>
      <c r="BE148" s="555"/>
      <c r="BF148" s="527"/>
      <c r="BG148" s="526"/>
      <c r="BH148" s="555"/>
      <c r="BI148" s="527"/>
      <c r="BJ148" s="526"/>
      <c r="BK148" s="555"/>
      <c r="BL148" s="527"/>
      <c r="BM148" s="526"/>
      <c r="BN148" s="110"/>
      <c r="BO148" s="110"/>
      <c r="BP148" s="110"/>
      <c r="BQ148" s="110"/>
      <c r="BR148" s="233"/>
    </row>
    <row r="149" spans="1:70" ht="13.5" customHeight="1" x14ac:dyDescent="0.25">
      <c r="A149" s="38"/>
      <c r="B149" s="647" t="s">
        <v>253</v>
      </c>
      <c r="C149" s="529"/>
      <c r="D149" s="529"/>
      <c r="E149" s="529"/>
      <c r="F149" s="529"/>
      <c r="G149" s="529"/>
      <c r="H149" s="529"/>
      <c r="I149" s="529"/>
      <c r="J149" s="529"/>
      <c r="K149" s="529"/>
      <c r="L149" s="529"/>
      <c r="M149" s="529"/>
      <c r="N149" s="530"/>
      <c r="O149" s="628" t="str">
        <f>IF(SUM(O144:Q145,O148)=0,"",SUM(O144:Q145,O148))</f>
        <v/>
      </c>
      <c r="P149" s="529"/>
      <c r="Q149" s="530"/>
      <c r="R149" s="628" t="str">
        <f>IF(SUM(R144:T145,R148)=0,"",SUM(R144:T145,R148))</f>
        <v/>
      </c>
      <c r="S149" s="529"/>
      <c r="T149" s="530"/>
      <c r="U149" s="628" t="str">
        <f>IF(SUM(U144:W145,U148)=0,"",SUM(U144:W145,U148))</f>
        <v/>
      </c>
      <c r="V149" s="529"/>
      <c r="W149" s="530"/>
      <c r="X149" s="628" t="str">
        <f>IF(SUM(X144:Z145,X148)=0,"",SUM(X144:Z145,X148))</f>
        <v/>
      </c>
      <c r="Y149" s="529"/>
      <c r="Z149" s="530"/>
      <c r="AA149" s="628" t="str">
        <f>IF(SUM(AA144:AC145,AA148)=0,"",SUM(AA144:AC145,AA148))</f>
        <v/>
      </c>
      <c r="AB149" s="529"/>
      <c r="AC149" s="530"/>
      <c r="AD149" s="628" t="str">
        <f>IF(SUM(AD144:AF145,AD148)=0,"",SUM(AD144:AF145,AD148))</f>
        <v/>
      </c>
      <c r="AE149" s="529"/>
      <c r="AF149" s="530"/>
      <c r="AG149" s="628" t="str">
        <f>IF(SUM(AG144:AI145,AG148)=0,"",SUM(AG144:AI145,AG148))</f>
        <v/>
      </c>
      <c r="AH149" s="529"/>
      <c r="AI149" s="530"/>
      <c r="AJ149" s="628" t="str">
        <f>IF(SUM(AJ144:AL145,AJ148)=0,"",SUM(AJ144:AL145,AJ148))</f>
        <v/>
      </c>
      <c r="AK149" s="529"/>
      <c r="AL149" s="530"/>
      <c r="AM149" s="628" t="str">
        <f>IF(SUM(AM144:AO145,AM148)=0,"",SUM(AM144:AO145,AM148))</f>
        <v/>
      </c>
      <c r="AN149" s="529"/>
      <c r="AO149" s="530"/>
      <c r="AP149" s="628" t="str">
        <f>IF(SUM(AP144:AR145,AP148)=0,"",SUM(AP144:AR145,AP148))</f>
        <v/>
      </c>
      <c r="AQ149" s="529"/>
      <c r="AR149" s="530"/>
      <c r="AS149" s="628" t="str">
        <f>IF(SUM(AS144:AU145,AS148)=0,"",SUM(AS144:AU145,AS148))</f>
        <v/>
      </c>
      <c r="AT149" s="529"/>
      <c r="AU149" s="530"/>
      <c r="AV149" s="672"/>
      <c r="AW149" s="529"/>
      <c r="AX149" s="530"/>
      <c r="AY149" s="672"/>
      <c r="AZ149" s="529"/>
      <c r="BA149" s="530"/>
      <c r="BB149" s="672"/>
      <c r="BC149" s="529"/>
      <c r="BD149" s="530"/>
      <c r="BE149" s="672"/>
      <c r="BF149" s="529"/>
      <c r="BG149" s="530"/>
      <c r="BH149" s="672"/>
      <c r="BI149" s="529"/>
      <c r="BJ149" s="530"/>
      <c r="BK149" s="672"/>
      <c r="BL149" s="529"/>
      <c r="BM149" s="530"/>
      <c r="BN149" s="236"/>
      <c r="BO149" s="236"/>
      <c r="BP149" s="236"/>
      <c r="BQ149" s="236"/>
      <c r="BR149" s="237"/>
    </row>
    <row r="150" spans="1:70" ht="13.5" customHeight="1" x14ac:dyDescent="0.25">
      <c r="A150" s="38"/>
      <c r="B150" s="533"/>
      <c r="C150" s="503"/>
      <c r="D150" s="503"/>
      <c r="E150" s="503"/>
      <c r="F150" s="503"/>
      <c r="G150" s="503"/>
      <c r="H150" s="503"/>
      <c r="I150" s="503"/>
      <c r="J150" s="503"/>
      <c r="K150" s="503"/>
      <c r="L150" s="503"/>
      <c r="M150" s="503"/>
      <c r="N150" s="524"/>
      <c r="O150" s="533"/>
      <c r="P150" s="503"/>
      <c r="Q150" s="524"/>
      <c r="R150" s="533"/>
      <c r="S150" s="503"/>
      <c r="T150" s="524"/>
      <c r="U150" s="533"/>
      <c r="V150" s="503"/>
      <c r="W150" s="524"/>
      <c r="X150" s="533"/>
      <c r="Y150" s="503"/>
      <c r="Z150" s="524"/>
      <c r="AA150" s="533"/>
      <c r="AB150" s="503"/>
      <c r="AC150" s="524"/>
      <c r="AD150" s="533"/>
      <c r="AE150" s="503"/>
      <c r="AF150" s="524"/>
      <c r="AG150" s="533"/>
      <c r="AH150" s="503"/>
      <c r="AI150" s="524"/>
      <c r="AJ150" s="533"/>
      <c r="AK150" s="503"/>
      <c r="AL150" s="524"/>
      <c r="AM150" s="533"/>
      <c r="AN150" s="503"/>
      <c r="AO150" s="524"/>
      <c r="AP150" s="533"/>
      <c r="AQ150" s="503"/>
      <c r="AR150" s="524"/>
      <c r="AS150" s="533"/>
      <c r="AT150" s="503"/>
      <c r="AU150" s="524"/>
      <c r="AV150" s="503"/>
      <c r="AW150" s="503"/>
      <c r="AX150" s="524"/>
      <c r="AY150" s="503"/>
      <c r="AZ150" s="503"/>
      <c r="BA150" s="524"/>
      <c r="BB150" s="503"/>
      <c r="BC150" s="503"/>
      <c r="BD150" s="524"/>
      <c r="BE150" s="503"/>
      <c r="BF150" s="503"/>
      <c r="BG150" s="524"/>
      <c r="BH150" s="503"/>
      <c r="BI150" s="503"/>
      <c r="BJ150" s="524"/>
      <c r="BK150" s="503"/>
      <c r="BL150" s="503"/>
      <c r="BM150" s="524"/>
      <c r="BN150" s="113"/>
      <c r="BO150" s="113"/>
      <c r="BP150" s="113"/>
      <c r="BQ150" s="113"/>
      <c r="BR150" s="238"/>
    </row>
    <row r="151" spans="1:70" ht="13.5" customHeight="1" x14ac:dyDescent="0.25">
      <c r="A151" s="38"/>
      <c r="B151" s="651" t="s">
        <v>234</v>
      </c>
      <c r="C151" s="591"/>
      <c r="D151" s="591"/>
      <c r="E151" s="591"/>
      <c r="F151" s="591"/>
      <c r="G151" s="591"/>
      <c r="H151" s="591"/>
      <c r="I151" s="591"/>
      <c r="J151" s="591"/>
      <c r="K151" s="591"/>
      <c r="L151" s="591"/>
      <c r="M151" s="591"/>
      <c r="N151" s="592"/>
      <c r="O151" s="651" t="str">
        <f>IF(SUM(O132,O137,O142,O149)=0,"",SUM(O132,O137,O142,O149))</f>
        <v/>
      </c>
      <c r="P151" s="591"/>
      <c r="Q151" s="592"/>
      <c r="R151" s="651" t="str">
        <f>IF(SUM(R132,R137,R142,R149)=0,"",SUM(R132,R137,R142,R149))</f>
        <v/>
      </c>
      <c r="S151" s="591"/>
      <c r="T151" s="592"/>
      <c r="U151" s="651" t="str">
        <f>IF(SUM(U132,U137,U142,U149)=0,"",SUM(U132,U137,U142,U149))</f>
        <v/>
      </c>
      <c r="V151" s="591"/>
      <c r="W151" s="592"/>
      <c r="X151" s="651" t="str">
        <f>IF(SUM(X132,X137,X142,X149)=0,"",SUM(X132,X137,X142,X149))</f>
        <v/>
      </c>
      <c r="Y151" s="591"/>
      <c r="Z151" s="592"/>
      <c r="AA151" s="651" t="str">
        <f>IF(SUM(AA132,AA137,AA142,AA149)=0,"",SUM(AA132,AA137,AA142,AA149))</f>
        <v/>
      </c>
      <c r="AB151" s="591"/>
      <c r="AC151" s="592"/>
      <c r="AD151" s="651" t="str">
        <f>IF(SUM(AD132,AD137,AD142,AD149)=0,"",SUM(AD132,AD137,AD142,AD149))</f>
        <v/>
      </c>
      <c r="AE151" s="591"/>
      <c r="AF151" s="592"/>
      <c r="AG151" s="651" t="str">
        <f>IF(SUM(AG132,AG137,AG142,AG149)=0,"",SUM(AG132,AG137,AG142,AG149))</f>
        <v/>
      </c>
      <c r="AH151" s="591"/>
      <c r="AI151" s="592"/>
      <c r="AJ151" s="651" t="str">
        <f>IF(SUM(AJ132,AJ137,AJ142,AJ149)=0,"",SUM(AJ132,AJ137,AJ142,AJ149))</f>
        <v/>
      </c>
      <c r="AK151" s="591"/>
      <c r="AL151" s="592"/>
      <c r="AM151" s="651" t="str">
        <f>IF(SUM(AM132,AM137,AM142,AM149)=0,"",SUM(AM132,AM137,AM142,AM149))</f>
        <v/>
      </c>
      <c r="AN151" s="591"/>
      <c r="AO151" s="592"/>
      <c r="AP151" s="651" t="str">
        <f>IF(SUM(AP132,AP137,AP142,AP149)=0,"",SUM(AP132,AP137,AP142,AP149))</f>
        <v/>
      </c>
      <c r="AQ151" s="591"/>
      <c r="AR151" s="592"/>
      <c r="AS151" s="651" t="str">
        <f>IF(SUM(AS132,AS137,AS142,AS149)=0,"",SUM(AS132,AS137,AS142,AS149))</f>
        <v/>
      </c>
      <c r="AT151" s="591"/>
      <c r="AU151" s="592"/>
      <c r="AV151" s="676"/>
      <c r="AW151" s="591"/>
      <c r="AX151" s="592"/>
      <c r="AY151" s="676"/>
      <c r="AZ151" s="591"/>
      <c r="BA151" s="592"/>
      <c r="BB151" s="676"/>
      <c r="BC151" s="591"/>
      <c r="BD151" s="592"/>
      <c r="BE151" s="676"/>
      <c r="BF151" s="591"/>
      <c r="BG151" s="592"/>
      <c r="BH151" s="676"/>
      <c r="BI151" s="591"/>
      <c r="BJ151" s="592"/>
      <c r="BK151" s="676"/>
      <c r="BL151" s="591"/>
      <c r="BM151" s="592"/>
      <c r="BN151" s="239"/>
      <c r="BO151" s="239"/>
      <c r="BP151" s="239"/>
      <c r="BQ151" s="239"/>
      <c r="BR151" s="240"/>
    </row>
    <row r="152" spans="1:70" ht="13.5" customHeight="1" x14ac:dyDescent="0.25">
      <c r="A152" s="38"/>
      <c r="B152" s="533"/>
      <c r="C152" s="503"/>
      <c r="D152" s="503"/>
      <c r="E152" s="503"/>
      <c r="F152" s="503"/>
      <c r="G152" s="503"/>
      <c r="H152" s="503"/>
      <c r="I152" s="503"/>
      <c r="J152" s="503"/>
      <c r="K152" s="503"/>
      <c r="L152" s="503"/>
      <c r="M152" s="503"/>
      <c r="N152" s="524"/>
      <c r="O152" s="533"/>
      <c r="P152" s="503"/>
      <c r="Q152" s="524"/>
      <c r="R152" s="533"/>
      <c r="S152" s="503"/>
      <c r="T152" s="524"/>
      <c r="U152" s="533"/>
      <c r="V152" s="503"/>
      <c r="W152" s="524"/>
      <c r="X152" s="533"/>
      <c r="Y152" s="503"/>
      <c r="Z152" s="524"/>
      <c r="AA152" s="533"/>
      <c r="AB152" s="503"/>
      <c r="AC152" s="524"/>
      <c r="AD152" s="533"/>
      <c r="AE152" s="503"/>
      <c r="AF152" s="524"/>
      <c r="AG152" s="533"/>
      <c r="AH152" s="503"/>
      <c r="AI152" s="524"/>
      <c r="AJ152" s="533"/>
      <c r="AK152" s="503"/>
      <c r="AL152" s="524"/>
      <c r="AM152" s="533"/>
      <c r="AN152" s="503"/>
      <c r="AO152" s="524"/>
      <c r="AP152" s="533"/>
      <c r="AQ152" s="503"/>
      <c r="AR152" s="524"/>
      <c r="AS152" s="533"/>
      <c r="AT152" s="503"/>
      <c r="AU152" s="524"/>
      <c r="AV152" s="503"/>
      <c r="AW152" s="503"/>
      <c r="AX152" s="524"/>
      <c r="AY152" s="503"/>
      <c r="AZ152" s="503"/>
      <c r="BA152" s="524"/>
      <c r="BB152" s="503"/>
      <c r="BC152" s="503"/>
      <c r="BD152" s="524"/>
      <c r="BE152" s="503"/>
      <c r="BF152" s="503"/>
      <c r="BG152" s="524"/>
      <c r="BH152" s="503"/>
      <c r="BI152" s="503"/>
      <c r="BJ152" s="524"/>
      <c r="BK152" s="503"/>
      <c r="BL152" s="503"/>
      <c r="BM152" s="524"/>
      <c r="BN152" s="241"/>
      <c r="BO152" s="241"/>
      <c r="BP152" s="241"/>
      <c r="BQ152" s="241"/>
      <c r="BR152" s="242"/>
    </row>
    <row r="159" spans="1:70" ht="13.5" customHeight="1" x14ac:dyDescent="0.25">
      <c r="B159" s="49" t="s">
        <v>506</v>
      </c>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K159" s="49" t="s">
        <v>507</v>
      </c>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row>
    <row r="160" spans="1:70" ht="13.5" customHeight="1" x14ac:dyDescent="0.25">
      <c r="B160" s="38"/>
      <c r="C160" s="38"/>
      <c r="D160" s="38"/>
      <c r="E160" s="38"/>
      <c r="F160" s="38"/>
      <c r="G160" s="38"/>
      <c r="H160" s="38"/>
      <c r="I160" s="38"/>
      <c r="J160" s="38"/>
      <c r="K160" s="38"/>
      <c r="L160" s="38"/>
      <c r="M160" s="38"/>
      <c r="N160" s="38"/>
    </row>
    <row r="161" spans="2:70" ht="13.5" customHeight="1" x14ac:dyDescent="0.25">
      <c r="B161" s="39"/>
      <c r="C161" s="39"/>
      <c r="D161" s="39"/>
      <c r="E161" s="39"/>
      <c r="F161" s="39"/>
      <c r="G161" s="39"/>
      <c r="H161" s="39"/>
      <c r="I161" s="39"/>
      <c r="J161" s="39"/>
      <c r="K161" s="39"/>
      <c r="L161" s="39"/>
      <c r="M161" s="39"/>
      <c r="N161" s="39"/>
      <c r="O161" s="22"/>
      <c r="P161" s="17"/>
      <c r="Q161" s="17"/>
      <c r="R161" s="17"/>
      <c r="S161" s="17"/>
      <c r="T161" s="17"/>
      <c r="U161" s="17"/>
      <c r="V161" s="17"/>
      <c r="W161" s="17"/>
      <c r="X161" s="17"/>
      <c r="Y161" s="17"/>
      <c r="Z161" s="17"/>
      <c r="AA161" s="17"/>
      <c r="AB161" s="17"/>
      <c r="AC161" s="17"/>
      <c r="AD161" s="17"/>
      <c r="AE161" s="17"/>
      <c r="AF161" s="17"/>
      <c r="AG161" s="17"/>
      <c r="AH161" s="17"/>
      <c r="AI161" s="30"/>
      <c r="AK161" s="30" t="s">
        <v>508</v>
      </c>
      <c r="BG161" s="45"/>
      <c r="BH161" s="45"/>
      <c r="BI161" s="45"/>
      <c r="BJ161" s="45"/>
      <c r="BK161" s="45"/>
      <c r="BL161" s="45"/>
      <c r="BM161" s="45"/>
      <c r="BR161" s="17"/>
    </row>
    <row r="162" spans="2:70" ht="13.5" customHeight="1" x14ac:dyDescent="0.25">
      <c r="B162" s="677" t="s">
        <v>216</v>
      </c>
      <c r="C162" s="505"/>
      <c r="D162" s="505"/>
      <c r="E162" s="505"/>
      <c r="F162" s="505"/>
      <c r="G162" s="505"/>
      <c r="H162" s="505"/>
      <c r="I162" s="505"/>
      <c r="J162" s="505"/>
      <c r="K162" s="505"/>
      <c r="L162" s="505"/>
      <c r="M162" s="505"/>
      <c r="N162" s="505"/>
      <c r="O162" s="243"/>
      <c r="P162" s="244"/>
      <c r="Q162" s="244"/>
      <c r="R162" s="244"/>
      <c r="S162" s="64"/>
      <c r="T162" s="65"/>
      <c r="U162" s="17"/>
      <c r="V162" s="17"/>
      <c r="W162" s="17"/>
      <c r="X162" s="17"/>
      <c r="Y162" s="17"/>
      <c r="Z162" s="17"/>
      <c r="AA162" s="17"/>
      <c r="AB162" s="17"/>
      <c r="AC162" s="17"/>
      <c r="AD162" s="17"/>
      <c r="AE162" s="17"/>
      <c r="AF162" s="17"/>
      <c r="AG162" s="17"/>
      <c r="AH162" s="17"/>
      <c r="AI162" s="17"/>
      <c r="AL162" s="17"/>
      <c r="BI162" s="45"/>
      <c r="BJ162" s="45"/>
      <c r="BK162" s="45"/>
      <c r="BL162" s="45"/>
      <c r="BM162" s="45"/>
      <c r="BN162" s="45"/>
      <c r="BO162" s="45"/>
    </row>
    <row r="163" spans="2:70" ht="13.5" customHeight="1" x14ac:dyDescent="0.25">
      <c r="B163" s="531"/>
      <c r="C163" s="505"/>
      <c r="D163" s="505"/>
      <c r="E163" s="505"/>
      <c r="F163" s="505"/>
      <c r="G163" s="505"/>
      <c r="H163" s="505"/>
      <c r="I163" s="505"/>
      <c r="J163" s="505"/>
      <c r="K163" s="505"/>
      <c r="L163" s="505"/>
      <c r="M163" s="505"/>
      <c r="N163" s="505"/>
      <c r="O163" s="243"/>
      <c r="P163" s="142"/>
      <c r="Q163" s="142"/>
      <c r="R163" s="142"/>
      <c r="T163" s="70"/>
      <c r="U163" s="30"/>
      <c r="V163" s="30"/>
      <c r="W163" s="17"/>
      <c r="X163" s="17"/>
      <c r="Y163" s="17"/>
      <c r="Z163" s="17"/>
      <c r="AA163" s="17"/>
      <c r="AB163" s="17"/>
      <c r="AC163" s="17"/>
      <c r="AD163" s="17"/>
      <c r="AE163" s="17"/>
      <c r="AF163" s="17"/>
      <c r="AG163" s="17"/>
      <c r="AH163" s="17"/>
      <c r="AI163" s="17"/>
      <c r="AJ163" s="17"/>
      <c r="AK163" s="30" t="s">
        <v>509</v>
      </c>
      <c r="AL163" s="17"/>
    </row>
    <row r="164" spans="2:70" ht="13.5" customHeight="1" x14ac:dyDescent="0.25">
      <c r="B164" s="579"/>
      <c r="C164" s="535"/>
      <c r="D164" s="535"/>
      <c r="E164" s="535"/>
      <c r="F164" s="535"/>
      <c r="G164" s="535"/>
      <c r="H164" s="535"/>
      <c r="I164" s="535"/>
      <c r="J164" s="535"/>
      <c r="K164" s="535"/>
      <c r="L164" s="535"/>
      <c r="M164" s="535"/>
      <c r="N164" s="535"/>
      <c r="O164" s="245"/>
      <c r="P164" s="246"/>
      <c r="Q164" s="246"/>
      <c r="R164" s="87"/>
      <c r="S164" s="87"/>
      <c r="T164" s="247" t="s">
        <v>239</v>
      </c>
      <c r="U164" s="30"/>
      <c r="V164" s="30"/>
      <c r="W164" s="17"/>
      <c r="X164" s="17"/>
      <c r="AB164" s="17"/>
      <c r="AG164" s="17"/>
      <c r="AH164" s="17"/>
      <c r="AI164" s="17"/>
      <c r="AJ164" s="17"/>
      <c r="AK164" s="30" t="s">
        <v>510</v>
      </c>
      <c r="AL164" s="17"/>
    </row>
    <row r="165" spans="2:70" ht="13.5" customHeight="1" x14ac:dyDescent="0.25">
      <c r="B165" s="668" t="s">
        <v>217</v>
      </c>
      <c r="C165" s="503"/>
      <c r="D165" s="503"/>
      <c r="E165" s="503"/>
      <c r="F165" s="503"/>
      <c r="G165" s="503"/>
      <c r="H165" s="503"/>
      <c r="I165" s="503"/>
      <c r="J165" s="503"/>
      <c r="K165" s="503"/>
      <c r="L165" s="503"/>
      <c r="M165" s="503"/>
      <c r="N165" s="503"/>
      <c r="O165" s="678">
        <f t="shared" ref="O165:O168" si="0">O129</f>
        <v>0</v>
      </c>
      <c r="P165" s="503"/>
      <c r="Q165" s="503"/>
      <c r="R165" s="503"/>
      <c r="S165" s="503"/>
      <c r="T165" s="524"/>
      <c r="U165" s="142"/>
      <c r="V165" s="30"/>
      <c r="W165" s="17"/>
      <c r="X165" s="17"/>
      <c r="Y165" s="17"/>
      <c r="Z165" s="17"/>
      <c r="AA165" s="17"/>
      <c r="AB165" s="17"/>
      <c r="AC165" s="17"/>
      <c r="AD165" s="17"/>
      <c r="AE165" s="17"/>
      <c r="AF165" s="17"/>
      <c r="AG165" s="17"/>
      <c r="AH165" s="17"/>
      <c r="AI165" s="17"/>
      <c r="AJ165" s="17"/>
      <c r="AK165" s="30" t="s">
        <v>511</v>
      </c>
    </row>
    <row r="166" spans="2:70" ht="13.5" customHeight="1" x14ac:dyDescent="0.25">
      <c r="B166" s="679" t="s">
        <v>218</v>
      </c>
      <c r="C166" s="527"/>
      <c r="D166" s="527"/>
      <c r="E166" s="527"/>
      <c r="F166" s="527"/>
      <c r="G166" s="527"/>
      <c r="H166" s="527"/>
      <c r="I166" s="527"/>
      <c r="J166" s="527"/>
      <c r="K166" s="527"/>
      <c r="L166" s="527"/>
      <c r="M166" s="527"/>
      <c r="N166" s="527"/>
      <c r="O166" s="680">
        <f t="shared" si="0"/>
        <v>0</v>
      </c>
      <c r="P166" s="503"/>
      <c r="Q166" s="503"/>
      <c r="R166" s="503"/>
      <c r="S166" s="503"/>
      <c r="T166" s="524"/>
      <c r="U166" s="142"/>
      <c r="V166" s="30"/>
      <c r="W166" s="17"/>
      <c r="X166" s="17"/>
      <c r="Y166" s="17"/>
      <c r="Z166" s="17"/>
      <c r="AA166" s="17"/>
      <c r="AB166" s="17"/>
      <c r="AC166" s="17"/>
      <c r="AD166" s="17"/>
      <c r="AE166" s="17"/>
      <c r="AF166" s="17"/>
      <c r="AG166" s="17"/>
      <c r="AH166" s="17"/>
      <c r="AI166" s="17"/>
      <c r="AJ166" s="17"/>
    </row>
    <row r="167" spans="2:70" ht="13.5" customHeight="1" x14ac:dyDescent="0.25">
      <c r="B167" s="670" t="s">
        <v>219</v>
      </c>
      <c r="C167" s="529"/>
      <c r="D167" s="529"/>
      <c r="E167" s="529"/>
      <c r="F167" s="529"/>
      <c r="G167" s="529"/>
      <c r="H167" s="529"/>
      <c r="I167" s="529"/>
      <c r="J167" s="529"/>
      <c r="K167" s="529"/>
      <c r="L167" s="529"/>
      <c r="M167" s="529"/>
      <c r="N167" s="529"/>
      <c r="O167" s="678">
        <f t="shared" si="0"/>
        <v>0</v>
      </c>
      <c r="P167" s="503"/>
      <c r="Q167" s="503"/>
      <c r="R167" s="503"/>
      <c r="S167" s="503"/>
      <c r="T167" s="524"/>
      <c r="U167" s="142"/>
      <c r="V167" s="30"/>
      <c r="W167" s="17"/>
      <c r="X167" s="17"/>
      <c r="Y167" s="17"/>
      <c r="Z167" s="17"/>
      <c r="AA167" s="17"/>
      <c r="AB167" s="17"/>
      <c r="AC167" s="17"/>
      <c r="AD167" s="17"/>
      <c r="AE167" s="17"/>
      <c r="AF167" s="17"/>
      <c r="AG167" s="17"/>
      <c r="AK167" s="30" t="s">
        <v>512</v>
      </c>
    </row>
    <row r="168" spans="2:70" ht="13.5" customHeight="1" x14ac:dyDescent="0.25">
      <c r="B168" s="637" t="s">
        <v>220</v>
      </c>
      <c r="C168" s="529"/>
      <c r="D168" s="529"/>
      <c r="E168" s="529"/>
      <c r="F168" s="529"/>
      <c r="G168" s="529"/>
      <c r="H168" s="529"/>
      <c r="I168" s="529"/>
      <c r="J168" s="529"/>
      <c r="K168" s="529"/>
      <c r="L168" s="529"/>
      <c r="M168" s="529"/>
      <c r="N168" s="530"/>
      <c r="O168" s="681" t="str">
        <f t="shared" si="0"/>
        <v/>
      </c>
      <c r="P168" s="505"/>
      <c r="Q168" s="505"/>
      <c r="R168" s="505"/>
      <c r="S168" s="505"/>
      <c r="T168" s="532"/>
      <c r="U168" s="142"/>
      <c r="V168" s="30"/>
      <c r="W168" s="38"/>
      <c r="X168" s="38"/>
      <c r="Y168" s="38"/>
      <c r="Z168" s="38"/>
      <c r="AA168" s="38"/>
      <c r="AB168" s="38"/>
      <c r="AC168" s="38"/>
      <c r="AD168" s="38"/>
      <c r="AE168" s="38"/>
      <c r="AF168" s="38"/>
      <c r="AG168" s="38"/>
      <c r="AK168" s="30" t="s">
        <v>513</v>
      </c>
    </row>
    <row r="169" spans="2:70" ht="13.5" customHeight="1" x14ac:dyDescent="0.25">
      <c r="B169" s="533"/>
      <c r="C169" s="503"/>
      <c r="D169" s="503"/>
      <c r="E169" s="503"/>
      <c r="F169" s="503"/>
      <c r="G169" s="503"/>
      <c r="H169" s="503"/>
      <c r="I169" s="503"/>
      <c r="J169" s="503"/>
      <c r="K169" s="503"/>
      <c r="L169" s="503"/>
      <c r="M169" s="503"/>
      <c r="N169" s="524"/>
      <c r="O169" s="533"/>
      <c r="P169" s="503"/>
      <c r="Q169" s="503"/>
      <c r="R169" s="503"/>
      <c r="S169" s="503"/>
      <c r="T169" s="524"/>
      <c r="U169" s="142"/>
      <c r="V169" s="30"/>
      <c r="W169" s="38"/>
      <c r="X169" s="38"/>
      <c r="Y169" s="38"/>
      <c r="Z169" s="38"/>
      <c r="AA169" s="38"/>
      <c r="AB169" s="38"/>
      <c r="AC169" s="38"/>
      <c r="AD169" s="38"/>
      <c r="AE169" s="38"/>
      <c r="AF169" s="38"/>
      <c r="AG169" s="38"/>
    </row>
    <row r="170" spans="2:70" ht="13.5" customHeight="1" x14ac:dyDescent="0.25">
      <c r="B170" s="668" t="s">
        <v>221</v>
      </c>
      <c r="C170" s="503"/>
      <c r="D170" s="503"/>
      <c r="E170" s="503"/>
      <c r="F170" s="503"/>
      <c r="G170" s="503"/>
      <c r="H170" s="503"/>
      <c r="I170" s="503"/>
      <c r="J170" s="503"/>
      <c r="K170" s="503"/>
      <c r="L170" s="503"/>
      <c r="M170" s="503"/>
      <c r="N170" s="503"/>
      <c r="O170" s="678">
        <f t="shared" ref="O170:O173" si="1">O134</f>
        <v>0</v>
      </c>
      <c r="P170" s="503"/>
      <c r="Q170" s="503"/>
      <c r="R170" s="503"/>
      <c r="S170" s="503"/>
      <c r="T170" s="524"/>
      <c r="U170" s="142"/>
      <c r="V170" s="30"/>
      <c r="W170" s="38"/>
      <c r="X170" s="38"/>
      <c r="Y170" s="38"/>
      <c r="AA170" s="38"/>
      <c r="AB170" s="38"/>
      <c r="AC170" s="38"/>
      <c r="AD170" s="38"/>
      <c r="AE170" s="38"/>
      <c r="AF170" s="38"/>
      <c r="AG170" s="38"/>
      <c r="AK170" s="30" t="s">
        <v>514</v>
      </c>
    </row>
    <row r="171" spans="2:70" ht="13.5" customHeight="1" x14ac:dyDescent="0.25">
      <c r="B171" s="679" t="s">
        <v>222</v>
      </c>
      <c r="C171" s="527"/>
      <c r="D171" s="527"/>
      <c r="E171" s="527"/>
      <c r="F171" s="527"/>
      <c r="G171" s="527"/>
      <c r="H171" s="527"/>
      <c r="I171" s="527"/>
      <c r="J171" s="527"/>
      <c r="K171" s="527"/>
      <c r="L171" s="527"/>
      <c r="M171" s="527"/>
      <c r="N171" s="527"/>
      <c r="O171" s="682">
        <f t="shared" si="1"/>
        <v>0</v>
      </c>
      <c r="P171" s="527"/>
      <c r="Q171" s="527"/>
      <c r="R171" s="527"/>
      <c r="S171" s="527"/>
      <c r="T171" s="526"/>
      <c r="U171" s="142"/>
      <c r="V171" s="30"/>
      <c r="W171" s="17"/>
      <c r="X171" s="17"/>
      <c r="Y171" s="17"/>
      <c r="AA171" s="17"/>
      <c r="AB171" s="17"/>
      <c r="AC171" s="17"/>
      <c r="AD171" s="17"/>
      <c r="AE171" s="17"/>
      <c r="AG171" s="17"/>
      <c r="AK171" s="30" t="s">
        <v>515</v>
      </c>
    </row>
    <row r="172" spans="2:70" ht="13.5" customHeight="1" x14ac:dyDescent="0.25">
      <c r="B172" s="670" t="s">
        <v>223</v>
      </c>
      <c r="C172" s="529"/>
      <c r="D172" s="529"/>
      <c r="E172" s="529"/>
      <c r="F172" s="529"/>
      <c r="G172" s="529"/>
      <c r="H172" s="529"/>
      <c r="I172" s="529"/>
      <c r="J172" s="529"/>
      <c r="K172" s="529"/>
      <c r="L172" s="529"/>
      <c r="M172" s="529"/>
      <c r="N172" s="529"/>
      <c r="O172" s="683">
        <f t="shared" si="1"/>
        <v>0</v>
      </c>
      <c r="P172" s="527"/>
      <c r="Q172" s="527"/>
      <c r="R172" s="527"/>
      <c r="S172" s="527"/>
      <c r="T172" s="526"/>
      <c r="U172" s="142"/>
      <c r="V172" s="30"/>
      <c r="W172" s="17"/>
      <c r="X172" s="17"/>
      <c r="Y172" s="17"/>
      <c r="AA172" s="17"/>
      <c r="AB172" s="17"/>
      <c r="AC172" s="17"/>
      <c r="AD172" s="17"/>
      <c r="AE172" s="17"/>
      <c r="AG172" s="17"/>
    </row>
    <row r="173" spans="2:70" ht="13.5" customHeight="1" x14ac:dyDescent="0.25">
      <c r="B173" s="637" t="s">
        <v>224</v>
      </c>
      <c r="C173" s="529"/>
      <c r="D173" s="529"/>
      <c r="E173" s="529"/>
      <c r="F173" s="529"/>
      <c r="G173" s="529"/>
      <c r="H173" s="529"/>
      <c r="I173" s="529"/>
      <c r="J173" s="529"/>
      <c r="K173" s="529"/>
      <c r="L173" s="529"/>
      <c r="M173" s="529"/>
      <c r="N173" s="530"/>
      <c r="O173" s="681" t="str">
        <f t="shared" si="1"/>
        <v/>
      </c>
      <c r="P173" s="505"/>
      <c r="Q173" s="505"/>
      <c r="R173" s="505"/>
      <c r="S173" s="505"/>
      <c r="T173" s="532"/>
      <c r="U173" s="142"/>
      <c r="V173" s="30"/>
      <c r="W173" s="17"/>
      <c r="X173" s="17"/>
      <c r="Y173" s="17"/>
      <c r="Z173" s="17"/>
      <c r="AA173" s="17"/>
      <c r="AB173" s="17"/>
      <c r="AC173" s="17"/>
      <c r="AD173" s="17"/>
      <c r="AE173" s="17"/>
      <c r="AG173" s="17"/>
      <c r="AK173" s="30" t="s">
        <v>516</v>
      </c>
    </row>
    <row r="174" spans="2:70" ht="13.5" customHeight="1" x14ac:dyDescent="0.25">
      <c r="B174" s="533"/>
      <c r="C174" s="503"/>
      <c r="D174" s="503"/>
      <c r="E174" s="503"/>
      <c r="F174" s="503"/>
      <c r="G174" s="503"/>
      <c r="H174" s="503"/>
      <c r="I174" s="503"/>
      <c r="J174" s="503"/>
      <c r="K174" s="503"/>
      <c r="L174" s="503"/>
      <c r="M174" s="503"/>
      <c r="N174" s="524"/>
      <c r="O174" s="533"/>
      <c r="P174" s="503"/>
      <c r="Q174" s="503"/>
      <c r="R174" s="503"/>
      <c r="S174" s="503"/>
      <c r="T174" s="524"/>
      <c r="U174" s="142"/>
      <c r="V174" s="30"/>
      <c r="W174" s="17"/>
      <c r="X174" s="17"/>
      <c r="Y174" s="17"/>
      <c r="Z174" s="17"/>
      <c r="AA174" s="17"/>
      <c r="AB174" s="17"/>
      <c r="AC174" s="17"/>
      <c r="AD174" s="17"/>
      <c r="AE174" s="17"/>
      <c r="AF174" s="17"/>
      <c r="AG174" s="17"/>
      <c r="AK174" s="30" t="s">
        <v>517</v>
      </c>
    </row>
    <row r="175" spans="2:70" ht="13.5" customHeight="1" x14ac:dyDescent="0.25">
      <c r="B175" s="668" t="s">
        <v>225</v>
      </c>
      <c r="C175" s="503"/>
      <c r="D175" s="503"/>
      <c r="E175" s="503"/>
      <c r="F175" s="503"/>
      <c r="G175" s="503"/>
      <c r="H175" s="503"/>
      <c r="I175" s="503"/>
      <c r="J175" s="503"/>
      <c r="K175" s="503"/>
      <c r="L175" s="503"/>
      <c r="M175" s="503"/>
      <c r="N175" s="503"/>
      <c r="O175" s="678">
        <f t="shared" ref="O175:O178" si="2">O139</f>
        <v>0</v>
      </c>
      <c r="P175" s="503"/>
      <c r="Q175" s="503"/>
      <c r="R175" s="503"/>
      <c r="S175" s="503"/>
      <c r="T175" s="524"/>
      <c r="U175" s="142"/>
      <c r="V175" s="30"/>
      <c r="W175" s="17"/>
      <c r="X175" s="17"/>
      <c r="Y175" s="17"/>
      <c r="Z175" s="17"/>
      <c r="AA175" s="17"/>
      <c r="AB175" s="17"/>
      <c r="AC175" s="17"/>
      <c r="AD175" s="17"/>
      <c r="AE175" s="17"/>
      <c r="AF175" s="17"/>
      <c r="AG175" s="17"/>
      <c r="AK175" s="30" t="s">
        <v>518</v>
      </c>
    </row>
    <row r="176" spans="2:70" ht="13.5" customHeight="1" x14ac:dyDescent="0.25">
      <c r="B176" s="669" t="s">
        <v>226</v>
      </c>
      <c r="C176" s="527"/>
      <c r="D176" s="527"/>
      <c r="E176" s="527"/>
      <c r="F176" s="527"/>
      <c r="G176" s="527"/>
      <c r="H176" s="527"/>
      <c r="I176" s="527"/>
      <c r="J176" s="527"/>
      <c r="K176" s="527"/>
      <c r="L176" s="527"/>
      <c r="M176" s="527"/>
      <c r="N176" s="527"/>
      <c r="O176" s="682">
        <f t="shared" si="2"/>
        <v>0</v>
      </c>
      <c r="P176" s="527"/>
      <c r="Q176" s="527"/>
      <c r="R176" s="527"/>
      <c r="S176" s="527"/>
      <c r="T176" s="526"/>
      <c r="U176" s="142"/>
      <c r="V176" s="30"/>
      <c r="W176" s="17"/>
      <c r="X176" s="17"/>
      <c r="Y176" s="17"/>
      <c r="Z176" s="17"/>
      <c r="AA176" s="17"/>
      <c r="AB176" s="17"/>
      <c r="AC176" s="17"/>
      <c r="AD176" s="17"/>
      <c r="AE176" s="17"/>
      <c r="AF176" s="17"/>
      <c r="AG176" s="17"/>
    </row>
    <row r="177" spans="1:38" ht="13.5" customHeight="1" x14ac:dyDescent="0.25">
      <c r="B177" s="670" t="s">
        <v>227</v>
      </c>
      <c r="C177" s="529"/>
      <c r="D177" s="529"/>
      <c r="E177" s="529"/>
      <c r="F177" s="529"/>
      <c r="G177" s="529"/>
      <c r="H177" s="529"/>
      <c r="I177" s="529"/>
      <c r="J177" s="529"/>
      <c r="K177" s="529"/>
      <c r="L177" s="529"/>
      <c r="M177" s="529"/>
      <c r="N177" s="529"/>
      <c r="O177" s="683">
        <f t="shared" si="2"/>
        <v>0</v>
      </c>
      <c r="P177" s="527"/>
      <c r="Q177" s="527"/>
      <c r="R177" s="527"/>
      <c r="S177" s="527"/>
      <c r="T177" s="526"/>
      <c r="U177" s="142"/>
      <c r="V177" s="30"/>
      <c r="W177" s="17"/>
      <c r="X177" s="17"/>
      <c r="Y177" s="17"/>
      <c r="Z177" s="17"/>
      <c r="AA177" s="17"/>
      <c r="AB177" s="17"/>
      <c r="AC177" s="17"/>
      <c r="AD177" s="17"/>
      <c r="AE177" s="17"/>
      <c r="AF177" s="17"/>
      <c r="AG177" s="17"/>
    </row>
    <row r="178" spans="1:38" ht="13.5" customHeight="1" x14ac:dyDescent="0.25">
      <c r="B178" s="646" t="s">
        <v>228</v>
      </c>
      <c r="C178" s="529"/>
      <c r="D178" s="529"/>
      <c r="E178" s="529"/>
      <c r="F178" s="529"/>
      <c r="G178" s="529"/>
      <c r="H178" s="529"/>
      <c r="I178" s="529"/>
      <c r="J178" s="529"/>
      <c r="K178" s="529"/>
      <c r="L178" s="529"/>
      <c r="M178" s="529"/>
      <c r="N178" s="530"/>
      <c r="O178" s="681" t="str">
        <f t="shared" si="2"/>
        <v/>
      </c>
      <c r="P178" s="505"/>
      <c r="Q178" s="505"/>
      <c r="R178" s="505"/>
      <c r="S178" s="505"/>
      <c r="T178" s="532"/>
      <c r="U178" s="142"/>
      <c r="V178" s="30"/>
      <c r="W178" s="17"/>
      <c r="X178" s="17"/>
      <c r="Y178" s="17"/>
      <c r="Z178" s="17"/>
      <c r="AA178" s="17"/>
      <c r="AB178" s="17"/>
      <c r="AC178" s="17"/>
      <c r="AD178" s="17"/>
      <c r="AE178" s="17"/>
      <c r="AF178" s="17"/>
      <c r="AG178" s="17"/>
    </row>
    <row r="179" spans="1:38" ht="13.5" customHeight="1" x14ac:dyDescent="0.25">
      <c r="B179" s="533"/>
      <c r="C179" s="503"/>
      <c r="D179" s="503"/>
      <c r="E179" s="503"/>
      <c r="F179" s="503"/>
      <c r="G179" s="503"/>
      <c r="H179" s="503"/>
      <c r="I179" s="503"/>
      <c r="J179" s="503"/>
      <c r="K179" s="503"/>
      <c r="L179" s="503"/>
      <c r="M179" s="503"/>
      <c r="N179" s="524"/>
      <c r="O179" s="533"/>
      <c r="P179" s="503"/>
      <c r="Q179" s="503"/>
      <c r="R179" s="503"/>
      <c r="S179" s="503"/>
      <c r="T179" s="524"/>
      <c r="U179" s="142"/>
      <c r="V179" s="30"/>
      <c r="W179" s="17"/>
      <c r="X179" s="17"/>
      <c r="Y179" s="17"/>
      <c r="Z179" s="17"/>
      <c r="AA179" s="17"/>
      <c r="AB179" s="17"/>
      <c r="AC179" s="17"/>
      <c r="AD179" s="17"/>
      <c r="AE179" s="17"/>
      <c r="AF179" s="17"/>
      <c r="AG179" s="17"/>
      <c r="AK179" s="30" t="s">
        <v>104</v>
      </c>
    </row>
    <row r="180" spans="1:38" ht="13.5" customHeight="1" x14ac:dyDescent="0.25">
      <c r="B180" s="670" t="s">
        <v>229</v>
      </c>
      <c r="C180" s="529"/>
      <c r="D180" s="529"/>
      <c r="E180" s="529"/>
      <c r="F180" s="529"/>
      <c r="G180" s="529"/>
      <c r="H180" s="529"/>
      <c r="I180" s="529"/>
      <c r="J180" s="529"/>
      <c r="K180" s="529"/>
      <c r="L180" s="529"/>
      <c r="M180" s="529"/>
      <c r="N180" s="529"/>
      <c r="O180" s="678">
        <f t="shared" ref="O180:O182" si="3">O144</f>
        <v>0</v>
      </c>
      <c r="P180" s="503"/>
      <c r="Q180" s="503"/>
      <c r="R180" s="503"/>
      <c r="S180" s="503"/>
      <c r="T180" s="524"/>
      <c r="U180" s="142"/>
      <c r="V180" s="30"/>
      <c r="W180" s="17"/>
      <c r="X180" s="17"/>
      <c r="Y180" s="17"/>
      <c r="Z180" s="17"/>
      <c r="AA180" s="17"/>
      <c r="AB180" s="17"/>
      <c r="AC180" s="17"/>
      <c r="AD180" s="17"/>
      <c r="AE180" s="17"/>
      <c r="AF180" s="17"/>
      <c r="AG180" s="17"/>
    </row>
    <row r="181" spans="1:38" ht="13.5" customHeight="1" x14ac:dyDescent="0.25">
      <c r="B181" s="669" t="s">
        <v>230</v>
      </c>
      <c r="C181" s="527"/>
      <c r="D181" s="527"/>
      <c r="E181" s="527"/>
      <c r="F181" s="527"/>
      <c r="G181" s="527"/>
      <c r="H181" s="527"/>
      <c r="I181" s="527"/>
      <c r="J181" s="527"/>
      <c r="K181" s="527"/>
      <c r="L181" s="527"/>
      <c r="M181" s="527"/>
      <c r="N181" s="527"/>
      <c r="O181" s="682">
        <f t="shared" si="3"/>
        <v>0</v>
      </c>
      <c r="P181" s="527"/>
      <c r="Q181" s="527"/>
      <c r="R181" s="527"/>
      <c r="S181" s="527"/>
      <c r="T181" s="526"/>
      <c r="U181" s="142"/>
      <c r="V181" s="30"/>
      <c r="W181" s="17"/>
      <c r="X181" s="17"/>
      <c r="Y181" s="17"/>
      <c r="Z181" s="17"/>
      <c r="AA181" s="17"/>
      <c r="AB181" s="17"/>
      <c r="AC181" s="17"/>
      <c r="AD181" s="17"/>
      <c r="AE181" s="17"/>
      <c r="AF181" s="17"/>
      <c r="AG181" s="17"/>
      <c r="AK181" t="s">
        <v>519</v>
      </c>
    </row>
    <row r="182" spans="1:38" ht="13.5" customHeight="1" x14ac:dyDescent="0.25">
      <c r="B182" s="647" t="s">
        <v>231</v>
      </c>
      <c r="C182" s="529"/>
      <c r="D182" s="529"/>
      <c r="E182" s="529"/>
      <c r="F182" s="529"/>
      <c r="G182" s="529"/>
      <c r="H182" s="529"/>
      <c r="I182" s="529"/>
      <c r="J182" s="529"/>
      <c r="K182" s="529"/>
      <c r="L182" s="529"/>
      <c r="M182" s="529"/>
      <c r="N182" s="530"/>
      <c r="O182" s="684" t="str">
        <f t="shared" si="3"/>
        <v/>
      </c>
      <c r="P182" s="505"/>
      <c r="Q182" s="505"/>
      <c r="R182" s="505"/>
      <c r="S182" s="505"/>
      <c r="T182" s="532"/>
      <c r="U182" s="142"/>
      <c r="V182" s="30"/>
      <c r="W182" s="17"/>
      <c r="X182" s="17"/>
      <c r="Y182" s="17"/>
      <c r="Z182" s="17"/>
      <c r="AA182" s="17"/>
      <c r="AB182" s="17"/>
      <c r="AC182" s="17"/>
      <c r="AD182" s="17"/>
      <c r="AE182" s="17"/>
      <c r="AF182" s="17"/>
      <c r="AG182" s="17"/>
      <c r="AK182" t="s">
        <v>520</v>
      </c>
      <c r="AL182" s="161"/>
    </row>
    <row r="183" spans="1:38" ht="13.5" customHeight="1" x14ac:dyDescent="0.25">
      <c r="B183" s="533"/>
      <c r="C183" s="503"/>
      <c r="D183" s="503"/>
      <c r="E183" s="503"/>
      <c r="F183" s="503"/>
      <c r="G183" s="503"/>
      <c r="H183" s="503"/>
      <c r="I183" s="503"/>
      <c r="J183" s="503"/>
      <c r="K183" s="503"/>
      <c r="L183" s="503"/>
      <c r="M183" s="503"/>
      <c r="N183" s="524"/>
      <c r="O183" s="533"/>
      <c r="P183" s="503"/>
      <c r="Q183" s="503"/>
      <c r="R183" s="503"/>
      <c r="S183" s="503"/>
      <c r="T183" s="524"/>
      <c r="U183" s="142"/>
      <c r="V183" s="30"/>
    </row>
    <row r="184" spans="1:38" ht="13.5" customHeight="1" x14ac:dyDescent="0.25">
      <c r="B184" s="528" t="s">
        <v>232</v>
      </c>
      <c r="C184" s="529"/>
      <c r="D184" s="529"/>
      <c r="E184" s="529"/>
      <c r="F184" s="529"/>
      <c r="G184" s="529"/>
      <c r="H184" s="529"/>
      <c r="I184" s="529"/>
      <c r="J184" s="529"/>
      <c r="K184" s="529"/>
      <c r="L184" s="529"/>
      <c r="M184" s="529"/>
      <c r="N184" s="529"/>
      <c r="O184" s="682">
        <f t="shared" ref="O184:O185" si="4">O148</f>
        <v>0</v>
      </c>
      <c r="P184" s="527"/>
      <c r="Q184" s="527"/>
      <c r="R184" s="527"/>
      <c r="S184" s="527"/>
      <c r="T184" s="526"/>
      <c r="U184" s="142"/>
      <c r="V184" s="30"/>
      <c r="W184" s="17"/>
      <c r="X184" s="17"/>
      <c r="Y184" s="17"/>
      <c r="Z184" s="17"/>
      <c r="AA184" s="17"/>
      <c r="AB184" s="17"/>
      <c r="AC184" s="17"/>
      <c r="AD184" s="17"/>
      <c r="AE184" s="17"/>
      <c r="AF184" s="17"/>
      <c r="AG184" s="17"/>
      <c r="AH184" s="17"/>
      <c r="AI184" s="17"/>
      <c r="AJ184" s="17"/>
      <c r="AK184" t="s">
        <v>521</v>
      </c>
    </row>
    <row r="185" spans="1:38" ht="13.5" customHeight="1" x14ac:dyDescent="0.25">
      <c r="B185" s="647" t="s">
        <v>253</v>
      </c>
      <c r="C185" s="529"/>
      <c r="D185" s="529"/>
      <c r="E185" s="529"/>
      <c r="F185" s="529"/>
      <c r="G185" s="529"/>
      <c r="H185" s="529"/>
      <c r="I185" s="529"/>
      <c r="J185" s="529"/>
      <c r="K185" s="529"/>
      <c r="L185" s="529"/>
      <c r="M185" s="529"/>
      <c r="N185" s="530"/>
      <c r="O185" s="684" t="str">
        <f t="shared" si="4"/>
        <v/>
      </c>
      <c r="P185" s="505"/>
      <c r="Q185" s="505"/>
      <c r="R185" s="505"/>
      <c r="S185" s="505"/>
      <c r="T185" s="532"/>
      <c r="U185" s="142"/>
      <c r="V185" s="30"/>
      <c r="W185" s="17"/>
      <c r="X185" s="17"/>
      <c r="Y185" s="17"/>
      <c r="Z185" s="17"/>
      <c r="AA185" s="17"/>
      <c r="AB185" s="17"/>
      <c r="AC185" s="17"/>
      <c r="AD185" s="17"/>
      <c r="AE185" s="17"/>
      <c r="AF185" s="17"/>
      <c r="AG185" s="17"/>
      <c r="AH185" s="17"/>
      <c r="AI185" s="17"/>
      <c r="AJ185" s="17"/>
    </row>
    <row r="186" spans="1:38" ht="13.5" customHeight="1" x14ac:dyDescent="0.25">
      <c r="B186" s="533"/>
      <c r="C186" s="503"/>
      <c r="D186" s="503"/>
      <c r="E186" s="503"/>
      <c r="F186" s="503"/>
      <c r="G186" s="503"/>
      <c r="H186" s="503"/>
      <c r="I186" s="503"/>
      <c r="J186" s="503"/>
      <c r="K186" s="503"/>
      <c r="L186" s="503"/>
      <c r="M186" s="503"/>
      <c r="N186" s="524"/>
      <c r="O186" s="533"/>
      <c r="P186" s="503"/>
      <c r="Q186" s="503"/>
      <c r="R186" s="503"/>
      <c r="S186" s="503"/>
      <c r="T186" s="524"/>
      <c r="U186" s="142"/>
      <c r="AK186" t="s">
        <v>522</v>
      </c>
    </row>
    <row r="187" spans="1:38" ht="13.5" customHeight="1" x14ac:dyDescent="0.25">
      <c r="B187" s="651" t="s">
        <v>234</v>
      </c>
      <c r="C187" s="591"/>
      <c r="D187" s="591"/>
      <c r="E187" s="591"/>
      <c r="F187" s="591"/>
      <c r="G187" s="591"/>
      <c r="H187" s="591"/>
      <c r="I187" s="591"/>
      <c r="J187" s="591"/>
      <c r="K187" s="591"/>
      <c r="L187" s="591"/>
      <c r="M187" s="591"/>
      <c r="N187" s="592"/>
      <c r="O187" s="651" t="str">
        <f>O151</f>
        <v/>
      </c>
      <c r="P187" s="591"/>
      <c r="Q187" s="591"/>
      <c r="R187" s="591"/>
      <c r="S187" s="591"/>
      <c r="T187" s="592"/>
      <c r="U187" s="142"/>
      <c r="AK187" t="s">
        <v>523</v>
      </c>
    </row>
    <row r="188" spans="1:38" ht="13.5" customHeight="1" x14ac:dyDescent="0.25">
      <c r="B188" s="533"/>
      <c r="C188" s="503"/>
      <c r="D188" s="503"/>
      <c r="E188" s="503"/>
      <c r="F188" s="503"/>
      <c r="G188" s="503"/>
      <c r="H188" s="503"/>
      <c r="I188" s="503"/>
      <c r="J188" s="503"/>
      <c r="K188" s="503"/>
      <c r="L188" s="503"/>
      <c r="M188" s="503"/>
      <c r="N188" s="524"/>
      <c r="O188" s="533"/>
      <c r="P188" s="503"/>
      <c r="Q188" s="503"/>
      <c r="R188" s="503"/>
      <c r="S188" s="503"/>
      <c r="T188" s="524"/>
    </row>
    <row r="189" spans="1:38" ht="13.5" customHeight="1" x14ac:dyDescent="0.25">
      <c r="U189" s="142"/>
      <c r="AK189" t="s">
        <v>524</v>
      </c>
    </row>
    <row r="190" spans="1:38" ht="13.5" customHeight="1" x14ac:dyDescent="0.25">
      <c r="Q190" s="142"/>
    </row>
    <row r="191" spans="1:38" ht="13.5" customHeight="1" x14ac:dyDescent="0.25">
      <c r="B191" s="30"/>
      <c r="C191" s="30"/>
      <c r="D191" s="30"/>
      <c r="E191" s="30"/>
      <c r="F191" s="30"/>
      <c r="G191" s="30"/>
      <c r="H191" s="30"/>
      <c r="I191" s="30"/>
      <c r="J191" s="30"/>
      <c r="K191" s="30"/>
      <c r="L191" s="142"/>
      <c r="M191" s="142"/>
      <c r="N191" s="142"/>
      <c r="O191" s="142"/>
      <c r="P191" s="142"/>
      <c r="Q191" s="142"/>
    </row>
    <row r="192" spans="1:38" ht="13.5" customHeight="1" x14ac:dyDescent="0.25">
      <c r="A192" s="30"/>
      <c r="B192" s="30"/>
      <c r="C192" s="30"/>
      <c r="D192" s="30"/>
      <c r="E192" s="30"/>
      <c r="F192" s="30"/>
      <c r="G192" s="30"/>
      <c r="H192" s="30"/>
      <c r="I192" s="30"/>
      <c r="J192" s="30"/>
      <c r="K192" s="30"/>
      <c r="L192" s="142"/>
      <c r="M192" s="142"/>
      <c r="N192" s="142"/>
      <c r="O192" s="142"/>
      <c r="P192" s="142"/>
      <c r="Q192" s="142"/>
    </row>
    <row r="193" spans="1:71" ht="13.5" customHeight="1" x14ac:dyDescent="0.25">
      <c r="AI193" s="30"/>
      <c r="AJ193" s="17"/>
      <c r="AP193" s="30"/>
      <c r="AR193" s="17"/>
      <c r="AS193" s="17"/>
      <c r="AT193" s="17"/>
      <c r="AU193" s="17"/>
      <c r="AV193" s="17"/>
      <c r="AW193" s="17"/>
      <c r="AX193" s="17"/>
      <c r="AY193" s="17"/>
      <c r="AZ193" s="17"/>
      <c r="BA193" s="17"/>
      <c r="BB193" s="17"/>
      <c r="BD193" s="17"/>
      <c r="BE193" s="17"/>
      <c r="BF193" s="17"/>
      <c r="BG193" s="17"/>
      <c r="BH193" s="17"/>
      <c r="BI193" s="17"/>
      <c r="BJ193" s="17"/>
      <c r="BK193" s="17"/>
      <c r="BL193" s="17"/>
      <c r="BM193" s="17"/>
      <c r="BN193" s="17"/>
      <c r="BO193" s="17"/>
      <c r="BP193" s="17"/>
      <c r="BQ193" s="17"/>
      <c r="BR193" s="17"/>
      <c r="BS193" s="17"/>
    </row>
    <row r="194" spans="1:71" ht="13.5" customHeight="1" x14ac:dyDescent="0.25">
      <c r="O194" s="30"/>
      <c r="P194" s="30"/>
      <c r="Q194" s="30"/>
      <c r="R194" s="30"/>
      <c r="S194" s="30"/>
      <c r="T194" s="30"/>
      <c r="U194" s="30"/>
      <c r="V194" s="30"/>
      <c r="W194" s="30"/>
      <c r="X194" s="30"/>
      <c r="Y194" s="30"/>
      <c r="Z194" s="30"/>
      <c r="AA194" s="30"/>
      <c r="AB194" s="30"/>
      <c r="AC194" s="30"/>
      <c r="AD194" s="30"/>
      <c r="AE194" s="30"/>
      <c r="AF194" s="30"/>
      <c r="AG194" s="30"/>
      <c r="AH194" s="30"/>
      <c r="AI194" s="30"/>
      <c r="AJ194" s="17"/>
      <c r="AL194" s="17"/>
      <c r="AM194" s="17"/>
      <c r="AN194" s="17"/>
      <c r="AO194" s="17"/>
      <c r="AP194" s="17"/>
      <c r="AQ194" s="17"/>
      <c r="AR194" s="17"/>
      <c r="AS194" s="17"/>
      <c r="AT194" s="17"/>
      <c r="AU194" s="17"/>
      <c r="AV194" s="17"/>
      <c r="AW194" s="17"/>
      <c r="AX194" s="17"/>
      <c r="AY194" s="17"/>
      <c r="AZ194" s="17"/>
      <c r="BA194" s="17"/>
      <c r="BB194" s="17"/>
      <c r="BC194" s="17"/>
      <c r="BD194" s="17"/>
      <c r="BE194" s="17"/>
      <c r="BF194" s="17"/>
      <c r="BG194" s="17"/>
      <c r="BH194" s="17"/>
      <c r="BI194" s="17"/>
      <c r="BJ194" s="17"/>
      <c r="BK194" s="17"/>
      <c r="BL194" s="17"/>
      <c r="BM194" s="17"/>
      <c r="BN194" s="17"/>
      <c r="BO194" s="17"/>
      <c r="BP194" s="17"/>
      <c r="BQ194" s="17"/>
      <c r="BR194" s="17"/>
      <c r="BS194" s="17"/>
    </row>
    <row r="195" spans="1:71" ht="13.5" customHeight="1" x14ac:dyDescent="0.25">
      <c r="O195" s="30"/>
      <c r="P195" s="30"/>
      <c r="Q195" s="30"/>
      <c r="R195" s="30"/>
      <c r="S195" s="30"/>
      <c r="T195" s="30"/>
      <c r="U195" s="30"/>
      <c r="V195" s="30"/>
      <c r="W195" s="30"/>
      <c r="X195" s="30"/>
      <c r="Y195" s="30"/>
      <c r="Z195" s="30"/>
      <c r="AA195" s="30"/>
      <c r="AB195" s="30"/>
      <c r="AC195" s="30"/>
      <c r="AD195" s="30"/>
      <c r="AE195" s="30"/>
      <c r="AF195" s="30"/>
      <c r="AG195" s="30"/>
      <c r="AH195" s="30"/>
      <c r="AI195" s="30"/>
      <c r="AJ195" s="17"/>
      <c r="AL195" s="17"/>
      <c r="AM195" s="17"/>
      <c r="AN195" s="17"/>
      <c r="AO195" s="17"/>
      <c r="AP195" s="17"/>
      <c r="AQ195" s="17"/>
      <c r="AR195" s="17"/>
      <c r="AS195" s="17"/>
      <c r="AT195" s="17"/>
      <c r="AU195" s="17"/>
      <c r="AV195" s="17"/>
      <c r="AW195" s="17"/>
      <c r="AX195" s="17"/>
      <c r="AY195" s="17"/>
      <c r="AZ195" s="17"/>
      <c r="BA195" s="17"/>
      <c r="BB195" s="17"/>
      <c r="BC195" s="17"/>
      <c r="BD195" s="17"/>
      <c r="BE195" s="17"/>
      <c r="BF195" s="17"/>
      <c r="BG195" s="17"/>
      <c r="BH195" s="17"/>
      <c r="BI195" s="17"/>
      <c r="BJ195" s="17"/>
      <c r="BK195" s="17"/>
      <c r="BL195" s="17"/>
      <c r="BM195" s="17"/>
      <c r="BN195" s="17"/>
      <c r="BO195" s="17"/>
      <c r="BP195" s="17"/>
      <c r="BQ195" s="17"/>
      <c r="BR195" s="17"/>
      <c r="BS195" s="17"/>
    </row>
    <row r="196" spans="1:71" ht="13.5" customHeight="1" x14ac:dyDescent="0.25">
      <c r="B196" s="49" t="s">
        <v>507</v>
      </c>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30"/>
      <c r="AJ196" s="136"/>
      <c r="AK196" s="49" t="s">
        <v>507</v>
      </c>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17"/>
    </row>
    <row r="197" spans="1:71" ht="13.5" customHeight="1" x14ac:dyDescent="0.25">
      <c r="AI197" s="30"/>
      <c r="AJ197" s="17"/>
      <c r="AK197" s="17"/>
      <c r="AL197" s="17"/>
      <c r="AM197" s="17"/>
      <c r="AN197" s="17"/>
      <c r="AO197" s="17"/>
      <c r="AP197" s="17"/>
      <c r="AQ197" s="17"/>
      <c r="AR197" s="17"/>
      <c r="AS197" s="17"/>
      <c r="AT197" s="17"/>
      <c r="AU197" s="17"/>
      <c r="AV197" s="17"/>
      <c r="AW197" s="17"/>
      <c r="AX197" s="17"/>
      <c r="AY197" s="17"/>
      <c r="AZ197" s="17"/>
      <c r="BA197" s="17"/>
      <c r="BB197" s="17"/>
      <c r="BC197" s="17"/>
      <c r="BD197" s="17"/>
      <c r="BE197" s="17"/>
      <c r="BF197" s="17"/>
      <c r="BG197" s="17"/>
      <c r="BH197" s="17"/>
      <c r="BI197" s="17"/>
      <c r="BJ197" s="17"/>
      <c r="BK197" s="17"/>
      <c r="BL197" s="17"/>
      <c r="BM197" s="17"/>
      <c r="BN197" s="17"/>
      <c r="BO197" s="17"/>
      <c r="BP197" s="17"/>
      <c r="BQ197" s="17"/>
      <c r="BS197" s="17"/>
    </row>
    <row r="198" spans="1:71" ht="13.5" customHeight="1" x14ac:dyDescent="0.25">
      <c r="B198" s="248"/>
      <c r="K198" s="30"/>
      <c r="L198" s="30"/>
      <c r="M198" s="30"/>
      <c r="N198" s="30"/>
      <c r="O198" s="30"/>
      <c r="P198" s="30"/>
      <c r="Q198" s="30"/>
      <c r="S198" s="30"/>
      <c r="T198" s="30"/>
      <c r="U198" s="30"/>
      <c r="V198" s="30"/>
      <c r="X198" s="30"/>
      <c r="Y198" s="30"/>
      <c r="Z198" s="30"/>
      <c r="AA198" s="30"/>
      <c r="AB198" s="30"/>
      <c r="AD198" s="30"/>
      <c r="AI198" s="30"/>
      <c r="AJ198" s="17"/>
      <c r="AK198" s="248"/>
      <c r="BS198" s="17"/>
    </row>
    <row r="199" spans="1:71" ht="13.5" customHeight="1" x14ac:dyDescent="0.25">
      <c r="A199" s="249"/>
      <c r="B199" s="250"/>
      <c r="C199" s="251"/>
      <c r="D199" s="251"/>
      <c r="E199" s="250"/>
      <c r="F199" s="251"/>
      <c r="G199" s="251"/>
      <c r="H199" s="251"/>
      <c r="I199" s="251"/>
      <c r="J199" s="251"/>
      <c r="K199" s="251"/>
      <c r="L199" s="250"/>
      <c r="M199" s="251"/>
      <c r="N199" s="252"/>
      <c r="O199" s="250"/>
      <c r="P199" s="251"/>
      <c r="Q199" s="251"/>
      <c r="R199" s="251"/>
      <c r="S199" s="251"/>
      <c r="T199" s="250"/>
      <c r="U199" s="251"/>
      <c r="V199" s="251"/>
      <c r="W199" s="251"/>
      <c r="X199" s="251"/>
      <c r="Y199" s="250"/>
      <c r="Z199" s="251"/>
      <c r="AA199" s="251"/>
      <c r="AB199" s="251"/>
      <c r="AC199" s="252"/>
      <c r="AK199" s="250"/>
      <c r="AL199" s="251"/>
      <c r="AM199" s="251"/>
      <c r="AN199" s="250"/>
      <c r="AO199" s="251"/>
      <c r="AP199" s="251"/>
      <c r="AQ199" s="251"/>
      <c r="AR199" s="251"/>
      <c r="AS199" s="251"/>
      <c r="AT199" s="251"/>
      <c r="AU199" s="250"/>
      <c r="AV199" s="251"/>
      <c r="AW199" s="252"/>
      <c r="AX199" s="250"/>
      <c r="AY199" s="251"/>
      <c r="AZ199" s="251"/>
      <c r="BA199" s="251"/>
      <c r="BB199" s="251"/>
      <c r="BC199" s="250"/>
      <c r="BD199" s="251"/>
      <c r="BE199" s="251"/>
      <c r="BF199" s="251"/>
      <c r="BG199" s="251"/>
      <c r="BH199" s="250"/>
      <c r="BI199" s="251"/>
      <c r="BJ199" s="251"/>
      <c r="BK199" s="251"/>
      <c r="BL199" s="252"/>
      <c r="BS199" s="17"/>
    </row>
    <row r="200" spans="1:71" ht="13.5" customHeight="1" x14ac:dyDescent="0.25">
      <c r="A200" s="249"/>
      <c r="B200" s="253" t="s">
        <v>211</v>
      </c>
      <c r="C200" s="254"/>
      <c r="D200" s="254"/>
      <c r="E200" s="253"/>
      <c r="F200" s="254"/>
      <c r="G200" s="254"/>
      <c r="H200" s="254"/>
      <c r="I200" s="254"/>
      <c r="J200" s="254"/>
      <c r="K200" s="254"/>
      <c r="L200" s="253" t="s">
        <v>211</v>
      </c>
      <c r="M200" s="254"/>
      <c r="N200" s="255"/>
      <c r="O200" s="253"/>
      <c r="P200" s="254"/>
      <c r="Q200" s="254"/>
      <c r="R200" s="254"/>
      <c r="S200" s="254"/>
      <c r="T200" s="253"/>
      <c r="U200" s="254"/>
      <c r="V200" s="254"/>
      <c r="W200" s="254"/>
      <c r="X200" s="254"/>
      <c r="Y200" s="253"/>
      <c r="Z200" s="254"/>
      <c r="AA200" s="254"/>
      <c r="AB200" s="254"/>
      <c r="AC200" s="256"/>
      <c r="AK200" s="253" t="s">
        <v>211</v>
      </c>
      <c r="AL200" s="254"/>
      <c r="AM200" s="254"/>
      <c r="AN200" s="253"/>
      <c r="AO200" s="254"/>
      <c r="AP200" s="254"/>
      <c r="AQ200" s="254"/>
      <c r="AR200" s="254"/>
      <c r="AS200" s="254"/>
      <c r="AT200" s="254"/>
      <c r="AU200" s="253" t="s">
        <v>211</v>
      </c>
      <c r="AV200" s="254"/>
      <c r="AW200" s="255"/>
      <c r="AX200" s="253"/>
      <c r="AY200" s="254"/>
      <c r="AZ200" s="254"/>
      <c r="BA200" s="254"/>
      <c r="BB200" s="254"/>
      <c r="BC200" s="253"/>
      <c r="BD200" s="254"/>
      <c r="BE200" s="254"/>
      <c r="BF200" s="254"/>
      <c r="BG200" s="254"/>
      <c r="BH200" s="253"/>
      <c r="BI200" s="254"/>
      <c r="BJ200" s="254"/>
      <c r="BK200" s="254"/>
      <c r="BL200" s="256"/>
      <c r="BS200" s="17"/>
    </row>
    <row r="201" spans="1:71" ht="13.5" customHeight="1" x14ac:dyDescent="0.25">
      <c r="A201" s="249"/>
      <c r="B201" s="257" t="s">
        <v>525</v>
      </c>
      <c r="C201" s="258"/>
      <c r="D201" s="258"/>
      <c r="E201" s="257" t="s">
        <v>315</v>
      </c>
      <c r="F201" s="258"/>
      <c r="G201" s="258"/>
      <c r="H201" s="258"/>
      <c r="I201" s="258"/>
      <c r="J201" s="258"/>
      <c r="K201" s="258"/>
      <c r="L201" s="257" t="s">
        <v>526</v>
      </c>
      <c r="M201" s="258"/>
      <c r="N201" s="259"/>
      <c r="O201" s="257" t="s">
        <v>527</v>
      </c>
      <c r="P201" s="258"/>
      <c r="Q201" s="258"/>
      <c r="R201" s="258"/>
      <c r="S201" s="258"/>
      <c r="T201" s="257" t="s">
        <v>528</v>
      </c>
      <c r="U201" s="258"/>
      <c r="V201" s="258"/>
      <c r="W201" s="258"/>
      <c r="X201" s="258"/>
      <c r="Y201" s="257" t="s">
        <v>529</v>
      </c>
      <c r="Z201" s="258"/>
      <c r="AA201" s="258"/>
      <c r="AB201" s="258"/>
      <c r="AC201" s="260"/>
      <c r="AK201" s="257" t="s">
        <v>525</v>
      </c>
      <c r="AL201" s="258"/>
      <c r="AM201" s="258"/>
      <c r="AN201" s="257" t="s">
        <v>315</v>
      </c>
      <c r="AO201" s="258"/>
      <c r="AP201" s="258"/>
      <c r="AQ201" s="258"/>
      <c r="AR201" s="258"/>
      <c r="AS201" s="258"/>
      <c r="AT201" s="258"/>
      <c r="AU201" s="257" t="s">
        <v>526</v>
      </c>
      <c r="AV201" s="258"/>
      <c r="AW201" s="259"/>
      <c r="AX201" s="257" t="s">
        <v>527</v>
      </c>
      <c r="AY201" s="258"/>
      <c r="AZ201" s="258"/>
      <c r="BA201" s="258"/>
      <c r="BB201" s="258"/>
      <c r="BC201" s="257" t="s">
        <v>528</v>
      </c>
      <c r="BD201" s="258"/>
      <c r="BE201" s="258"/>
      <c r="BF201" s="258"/>
      <c r="BG201" s="258"/>
      <c r="BH201" s="257" t="s">
        <v>529</v>
      </c>
      <c r="BI201" s="258"/>
      <c r="BJ201" s="258"/>
      <c r="BK201" s="258"/>
      <c r="BL201" s="260"/>
      <c r="BS201" s="17"/>
    </row>
    <row r="202" spans="1:71" ht="13.5" customHeight="1" x14ac:dyDescent="0.25">
      <c r="A202" s="161"/>
      <c r="B202" s="90">
        <v>1</v>
      </c>
      <c r="C202" s="86"/>
      <c r="D202" s="84"/>
      <c r="E202" s="90">
        <v>2</v>
      </c>
      <c r="F202" s="86"/>
      <c r="G202" s="86"/>
      <c r="H202" s="86"/>
      <c r="I202" s="86"/>
      <c r="J202" s="86"/>
      <c r="K202" s="86"/>
      <c r="L202" s="90">
        <v>3</v>
      </c>
      <c r="M202" s="86"/>
      <c r="N202" s="86"/>
      <c r="O202" s="103">
        <v>4</v>
      </c>
      <c r="P202" s="86"/>
      <c r="Q202" s="86"/>
      <c r="R202" s="86"/>
      <c r="S202" s="86"/>
      <c r="T202" s="90">
        <v>5</v>
      </c>
      <c r="U202" s="86"/>
      <c r="V202" s="86"/>
      <c r="W202" s="86"/>
      <c r="X202" s="86"/>
      <c r="Y202" s="90" t="s">
        <v>530</v>
      </c>
      <c r="Z202" s="86"/>
      <c r="AA202" s="86"/>
      <c r="AB202" s="86"/>
      <c r="AC202" s="84"/>
      <c r="AK202" s="90">
        <v>1</v>
      </c>
      <c r="AL202" s="86"/>
      <c r="AM202" s="84"/>
      <c r="AN202" s="90">
        <v>2</v>
      </c>
      <c r="AO202" s="86"/>
      <c r="AP202" s="86"/>
      <c r="AQ202" s="86"/>
      <c r="AR202" s="86"/>
      <c r="AS202" s="86"/>
      <c r="AT202" s="86"/>
      <c r="AU202" s="90">
        <v>3</v>
      </c>
      <c r="AV202" s="86"/>
      <c r="AW202" s="86"/>
      <c r="AX202" s="103">
        <v>4</v>
      </c>
      <c r="AY202" s="86"/>
      <c r="AZ202" s="86"/>
      <c r="BA202" s="86"/>
      <c r="BB202" s="86"/>
      <c r="BC202" s="90">
        <v>5</v>
      </c>
      <c r="BD202" s="86"/>
      <c r="BE202" s="86"/>
      <c r="BF202" s="86"/>
      <c r="BG202" s="86"/>
      <c r="BH202" s="90" t="s">
        <v>530</v>
      </c>
      <c r="BI202" s="86"/>
      <c r="BJ202" s="86"/>
      <c r="BK202" s="86"/>
      <c r="BL202" s="84"/>
      <c r="BS202" s="17"/>
    </row>
    <row r="203" spans="1:71" ht="13.5" customHeight="1" x14ac:dyDescent="0.25">
      <c r="A203" s="261"/>
      <c r="B203" s="574"/>
      <c r="C203" s="503"/>
      <c r="D203" s="524"/>
      <c r="E203" s="575"/>
      <c r="F203" s="503"/>
      <c r="G203" s="503"/>
      <c r="H203" s="503"/>
      <c r="I203" s="503"/>
      <c r="J203" s="503"/>
      <c r="K203" s="503"/>
      <c r="L203" s="574"/>
      <c r="M203" s="503"/>
      <c r="N203" s="524"/>
      <c r="O203" s="573"/>
      <c r="P203" s="503"/>
      <c r="Q203" s="503"/>
      <c r="R203" s="503"/>
      <c r="S203" s="503"/>
      <c r="T203" s="573"/>
      <c r="U203" s="503"/>
      <c r="V203" s="503"/>
      <c r="W203" s="503"/>
      <c r="X203" s="503"/>
      <c r="Y203" s="573" t="str">
        <f t="shared" ref="Y203:Y230" si="5">IF(SUM(O203-T203)=0,"",SUM(O203-T203))</f>
        <v/>
      </c>
      <c r="Z203" s="503"/>
      <c r="AA203" s="503"/>
      <c r="AB203" s="503"/>
      <c r="AC203" s="524"/>
      <c r="AK203" s="574"/>
      <c r="AL203" s="503"/>
      <c r="AM203" s="524"/>
      <c r="AN203" s="575"/>
      <c r="AO203" s="503"/>
      <c r="AP203" s="503"/>
      <c r="AQ203" s="503"/>
      <c r="AR203" s="503"/>
      <c r="AS203" s="503"/>
      <c r="AT203" s="503"/>
      <c r="AU203" s="574"/>
      <c r="AV203" s="503"/>
      <c r="AW203" s="524"/>
      <c r="AX203" s="573"/>
      <c r="AY203" s="503"/>
      <c r="AZ203" s="503"/>
      <c r="BA203" s="503"/>
      <c r="BB203" s="503"/>
      <c r="BC203" s="573"/>
      <c r="BD203" s="503"/>
      <c r="BE203" s="503"/>
      <c r="BF203" s="503"/>
      <c r="BG203" s="503"/>
      <c r="BH203" s="573" t="str">
        <f t="shared" ref="BH203:BH230" si="6">IF(SUM(AX203-BC203)=0,"",SUM(AX203-BC203))</f>
        <v/>
      </c>
      <c r="BI203" s="503"/>
      <c r="BJ203" s="503"/>
      <c r="BK203" s="503"/>
      <c r="BL203" s="524"/>
      <c r="BS203" s="17"/>
    </row>
    <row r="204" spans="1:71" ht="13.5" customHeight="1" x14ac:dyDescent="0.25">
      <c r="A204" s="261"/>
      <c r="B204" s="570"/>
      <c r="C204" s="503"/>
      <c r="D204" s="524"/>
      <c r="E204" s="571"/>
      <c r="F204" s="503"/>
      <c r="G204" s="503"/>
      <c r="H204" s="503"/>
      <c r="I204" s="503"/>
      <c r="J204" s="503"/>
      <c r="K204" s="503"/>
      <c r="L204" s="570"/>
      <c r="M204" s="503"/>
      <c r="N204" s="524"/>
      <c r="O204" s="569"/>
      <c r="P204" s="503"/>
      <c r="Q204" s="503"/>
      <c r="R204" s="503"/>
      <c r="S204" s="503"/>
      <c r="T204" s="569"/>
      <c r="U204" s="503"/>
      <c r="V204" s="503"/>
      <c r="W204" s="503"/>
      <c r="X204" s="503"/>
      <c r="Y204" s="569" t="str">
        <f t="shared" si="5"/>
        <v/>
      </c>
      <c r="Z204" s="503"/>
      <c r="AA204" s="503"/>
      <c r="AB204" s="503"/>
      <c r="AC204" s="524"/>
      <c r="AK204" s="570"/>
      <c r="AL204" s="503"/>
      <c r="AM204" s="524"/>
      <c r="AN204" s="571"/>
      <c r="AO204" s="503"/>
      <c r="AP204" s="503"/>
      <c r="AQ204" s="503"/>
      <c r="AR204" s="503"/>
      <c r="AS204" s="503"/>
      <c r="AT204" s="503"/>
      <c r="AU204" s="570"/>
      <c r="AV204" s="503"/>
      <c r="AW204" s="524"/>
      <c r="AX204" s="569"/>
      <c r="AY204" s="503"/>
      <c r="AZ204" s="503"/>
      <c r="BA204" s="503"/>
      <c r="BB204" s="503"/>
      <c r="BC204" s="569"/>
      <c r="BD204" s="503"/>
      <c r="BE204" s="503"/>
      <c r="BF204" s="503"/>
      <c r="BG204" s="503"/>
      <c r="BH204" s="569" t="str">
        <f t="shared" si="6"/>
        <v/>
      </c>
      <c r="BI204" s="503"/>
      <c r="BJ204" s="503"/>
      <c r="BK204" s="503"/>
      <c r="BL204" s="524"/>
      <c r="BS204" s="17"/>
    </row>
    <row r="205" spans="1:71" ht="13.5" customHeight="1" x14ac:dyDescent="0.25">
      <c r="A205" s="261"/>
      <c r="B205" s="574"/>
      <c r="C205" s="503"/>
      <c r="D205" s="524"/>
      <c r="E205" s="575"/>
      <c r="F205" s="503"/>
      <c r="G205" s="503"/>
      <c r="H205" s="503"/>
      <c r="I205" s="503"/>
      <c r="J205" s="503"/>
      <c r="K205" s="503"/>
      <c r="L205" s="574"/>
      <c r="M205" s="503"/>
      <c r="N205" s="524"/>
      <c r="O205" s="573"/>
      <c r="P205" s="503"/>
      <c r="Q205" s="503"/>
      <c r="R205" s="503"/>
      <c r="S205" s="503"/>
      <c r="T205" s="573"/>
      <c r="U205" s="503"/>
      <c r="V205" s="503"/>
      <c r="W205" s="503"/>
      <c r="X205" s="503"/>
      <c r="Y205" s="573" t="str">
        <f t="shared" si="5"/>
        <v/>
      </c>
      <c r="Z205" s="503"/>
      <c r="AA205" s="503"/>
      <c r="AB205" s="503"/>
      <c r="AC205" s="524"/>
      <c r="AK205" s="574"/>
      <c r="AL205" s="503"/>
      <c r="AM205" s="524"/>
      <c r="AN205" s="575"/>
      <c r="AO205" s="503"/>
      <c r="AP205" s="503"/>
      <c r="AQ205" s="503"/>
      <c r="AR205" s="503"/>
      <c r="AS205" s="503"/>
      <c r="AT205" s="503"/>
      <c r="AU205" s="574"/>
      <c r="AV205" s="503"/>
      <c r="AW205" s="524"/>
      <c r="AX205" s="573"/>
      <c r="AY205" s="503"/>
      <c r="AZ205" s="503"/>
      <c r="BA205" s="503"/>
      <c r="BB205" s="503"/>
      <c r="BC205" s="573"/>
      <c r="BD205" s="503"/>
      <c r="BE205" s="503"/>
      <c r="BF205" s="503"/>
      <c r="BG205" s="503"/>
      <c r="BH205" s="573" t="str">
        <f t="shared" si="6"/>
        <v/>
      </c>
      <c r="BI205" s="503"/>
      <c r="BJ205" s="503"/>
      <c r="BK205" s="503"/>
      <c r="BL205" s="524"/>
      <c r="BS205" s="17"/>
    </row>
    <row r="206" spans="1:71" ht="13.5" customHeight="1" x14ac:dyDescent="0.25">
      <c r="A206" s="261"/>
      <c r="B206" s="570"/>
      <c r="C206" s="503"/>
      <c r="D206" s="524"/>
      <c r="E206" s="571"/>
      <c r="F206" s="503"/>
      <c r="G206" s="503"/>
      <c r="H206" s="503"/>
      <c r="I206" s="503"/>
      <c r="J206" s="503"/>
      <c r="K206" s="503"/>
      <c r="L206" s="570"/>
      <c r="M206" s="503"/>
      <c r="N206" s="524"/>
      <c r="O206" s="569"/>
      <c r="P206" s="503"/>
      <c r="Q206" s="503"/>
      <c r="R206" s="503"/>
      <c r="S206" s="503"/>
      <c r="T206" s="569"/>
      <c r="U206" s="503"/>
      <c r="V206" s="503"/>
      <c r="W206" s="503"/>
      <c r="X206" s="503"/>
      <c r="Y206" s="569" t="str">
        <f t="shared" si="5"/>
        <v/>
      </c>
      <c r="Z206" s="503"/>
      <c r="AA206" s="503"/>
      <c r="AB206" s="503"/>
      <c r="AC206" s="524"/>
      <c r="AK206" s="570"/>
      <c r="AL206" s="503"/>
      <c r="AM206" s="524"/>
      <c r="AN206" s="571"/>
      <c r="AO206" s="503"/>
      <c r="AP206" s="503"/>
      <c r="AQ206" s="503"/>
      <c r="AR206" s="503"/>
      <c r="AS206" s="503"/>
      <c r="AT206" s="503"/>
      <c r="AU206" s="570"/>
      <c r="AV206" s="503"/>
      <c r="AW206" s="524"/>
      <c r="AX206" s="569"/>
      <c r="AY206" s="503"/>
      <c r="AZ206" s="503"/>
      <c r="BA206" s="503"/>
      <c r="BB206" s="503"/>
      <c r="BC206" s="569"/>
      <c r="BD206" s="503"/>
      <c r="BE206" s="503"/>
      <c r="BF206" s="503"/>
      <c r="BG206" s="503"/>
      <c r="BH206" s="569" t="str">
        <f t="shared" si="6"/>
        <v/>
      </c>
      <c r="BI206" s="503"/>
      <c r="BJ206" s="503"/>
      <c r="BK206" s="503"/>
      <c r="BL206" s="524"/>
      <c r="BS206" s="17"/>
    </row>
    <row r="207" spans="1:71" ht="13.5" customHeight="1" x14ac:dyDescent="0.25">
      <c r="A207" s="261"/>
      <c r="B207" s="574"/>
      <c r="C207" s="503"/>
      <c r="D207" s="524"/>
      <c r="E207" s="575"/>
      <c r="F207" s="503"/>
      <c r="G207" s="503"/>
      <c r="H207" s="503"/>
      <c r="I207" s="503"/>
      <c r="J207" s="503"/>
      <c r="K207" s="503"/>
      <c r="L207" s="574"/>
      <c r="M207" s="503"/>
      <c r="N207" s="524"/>
      <c r="O207" s="573"/>
      <c r="P207" s="503"/>
      <c r="Q207" s="503"/>
      <c r="R207" s="503"/>
      <c r="S207" s="503"/>
      <c r="T207" s="573"/>
      <c r="U207" s="503"/>
      <c r="V207" s="503"/>
      <c r="W207" s="503"/>
      <c r="X207" s="503"/>
      <c r="Y207" s="573" t="str">
        <f t="shared" si="5"/>
        <v/>
      </c>
      <c r="Z207" s="503"/>
      <c r="AA207" s="503"/>
      <c r="AB207" s="503"/>
      <c r="AC207" s="524"/>
      <c r="AJ207" s="30"/>
      <c r="AK207" s="574"/>
      <c r="AL207" s="503"/>
      <c r="AM207" s="524"/>
      <c r="AN207" s="575"/>
      <c r="AO207" s="503"/>
      <c r="AP207" s="503"/>
      <c r="AQ207" s="503"/>
      <c r="AR207" s="503"/>
      <c r="AS207" s="503"/>
      <c r="AT207" s="503"/>
      <c r="AU207" s="574"/>
      <c r="AV207" s="503"/>
      <c r="AW207" s="524"/>
      <c r="AX207" s="573"/>
      <c r="AY207" s="503"/>
      <c r="AZ207" s="503"/>
      <c r="BA207" s="503"/>
      <c r="BB207" s="503"/>
      <c r="BC207" s="573"/>
      <c r="BD207" s="503"/>
      <c r="BE207" s="503"/>
      <c r="BF207" s="503"/>
      <c r="BG207" s="503"/>
      <c r="BH207" s="573" t="str">
        <f t="shared" si="6"/>
        <v/>
      </c>
      <c r="BI207" s="503"/>
      <c r="BJ207" s="503"/>
      <c r="BK207" s="503"/>
      <c r="BL207" s="524"/>
      <c r="BS207" s="17"/>
    </row>
    <row r="208" spans="1:71" ht="13.5" customHeight="1" x14ac:dyDescent="0.25">
      <c r="A208" s="261"/>
      <c r="B208" s="570"/>
      <c r="C208" s="503"/>
      <c r="D208" s="524"/>
      <c r="E208" s="571"/>
      <c r="F208" s="503"/>
      <c r="G208" s="503"/>
      <c r="H208" s="503"/>
      <c r="I208" s="503"/>
      <c r="J208" s="503"/>
      <c r="K208" s="503"/>
      <c r="L208" s="570"/>
      <c r="M208" s="503"/>
      <c r="N208" s="524"/>
      <c r="O208" s="569"/>
      <c r="P208" s="503"/>
      <c r="Q208" s="503"/>
      <c r="R208" s="503"/>
      <c r="S208" s="503"/>
      <c r="T208" s="569"/>
      <c r="U208" s="503"/>
      <c r="V208" s="503"/>
      <c r="W208" s="503"/>
      <c r="X208" s="503"/>
      <c r="Y208" s="569" t="str">
        <f t="shared" si="5"/>
        <v/>
      </c>
      <c r="Z208" s="503"/>
      <c r="AA208" s="503"/>
      <c r="AB208" s="503"/>
      <c r="AC208" s="524"/>
      <c r="AJ208" s="30"/>
      <c r="AK208" s="570"/>
      <c r="AL208" s="503"/>
      <c r="AM208" s="524"/>
      <c r="AN208" s="571"/>
      <c r="AO208" s="503"/>
      <c r="AP208" s="503"/>
      <c r="AQ208" s="503"/>
      <c r="AR208" s="503"/>
      <c r="AS208" s="503"/>
      <c r="AT208" s="503"/>
      <c r="AU208" s="570"/>
      <c r="AV208" s="503"/>
      <c r="AW208" s="524"/>
      <c r="AX208" s="569"/>
      <c r="AY208" s="503"/>
      <c r="AZ208" s="503"/>
      <c r="BA208" s="503"/>
      <c r="BB208" s="503"/>
      <c r="BC208" s="569"/>
      <c r="BD208" s="503"/>
      <c r="BE208" s="503"/>
      <c r="BF208" s="503"/>
      <c r="BG208" s="503"/>
      <c r="BH208" s="569" t="str">
        <f t="shared" si="6"/>
        <v/>
      </c>
      <c r="BI208" s="503"/>
      <c r="BJ208" s="503"/>
      <c r="BK208" s="503"/>
      <c r="BL208" s="524"/>
      <c r="BS208" s="17"/>
    </row>
    <row r="209" spans="1:71" ht="13.5" customHeight="1" x14ac:dyDescent="0.25">
      <c r="A209" s="261"/>
      <c r="B209" s="674"/>
      <c r="C209" s="535"/>
      <c r="D209" s="536"/>
      <c r="E209" s="577"/>
      <c r="F209" s="535"/>
      <c r="G209" s="535"/>
      <c r="H209" s="535"/>
      <c r="I209" s="535"/>
      <c r="J209" s="535"/>
      <c r="K209" s="535"/>
      <c r="L209" s="674"/>
      <c r="M209" s="535"/>
      <c r="N209" s="536"/>
      <c r="O209" s="675"/>
      <c r="P209" s="535"/>
      <c r="Q209" s="535"/>
      <c r="R209" s="535"/>
      <c r="S209" s="535"/>
      <c r="T209" s="675"/>
      <c r="U209" s="535"/>
      <c r="V209" s="535"/>
      <c r="W209" s="535"/>
      <c r="X209" s="535"/>
      <c r="Y209" s="675" t="str">
        <f t="shared" si="5"/>
        <v/>
      </c>
      <c r="Z209" s="535"/>
      <c r="AA209" s="535"/>
      <c r="AB209" s="535"/>
      <c r="AC209" s="536"/>
      <c r="AJ209" s="30"/>
      <c r="AK209" s="674"/>
      <c r="AL209" s="535"/>
      <c r="AM209" s="536"/>
      <c r="AN209" s="577"/>
      <c r="AO209" s="535"/>
      <c r="AP209" s="535"/>
      <c r="AQ209" s="535"/>
      <c r="AR209" s="535"/>
      <c r="AS209" s="535"/>
      <c r="AT209" s="535"/>
      <c r="AU209" s="674"/>
      <c r="AV209" s="535"/>
      <c r="AW209" s="536"/>
      <c r="AX209" s="675"/>
      <c r="AY209" s="535"/>
      <c r="AZ209" s="535"/>
      <c r="BA209" s="535"/>
      <c r="BB209" s="535"/>
      <c r="BC209" s="675"/>
      <c r="BD209" s="535"/>
      <c r="BE209" s="535"/>
      <c r="BF209" s="535"/>
      <c r="BG209" s="535"/>
      <c r="BH209" s="675" t="str">
        <f t="shared" si="6"/>
        <v/>
      </c>
      <c r="BI209" s="535"/>
      <c r="BJ209" s="535"/>
      <c r="BK209" s="535"/>
      <c r="BL209" s="536"/>
      <c r="BS209" s="17"/>
    </row>
    <row r="210" spans="1:71" ht="13.5" customHeight="1" x14ac:dyDescent="0.25">
      <c r="A210" s="261"/>
      <c r="B210" s="574"/>
      <c r="C210" s="503"/>
      <c r="D210" s="524"/>
      <c r="E210" s="575"/>
      <c r="F210" s="503"/>
      <c r="G210" s="503"/>
      <c r="H210" s="503"/>
      <c r="I210" s="503"/>
      <c r="J210" s="503"/>
      <c r="K210" s="503"/>
      <c r="L210" s="574"/>
      <c r="M210" s="503"/>
      <c r="N210" s="524"/>
      <c r="O210" s="573"/>
      <c r="P210" s="503"/>
      <c r="Q210" s="503"/>
      <c r="R210" s="503"/>
      <c r="S210" s="503"/>
      <c r="T210" s="573"/>
      <c r="U210" s="503"/>
      <c r="V210" s="503"/>
      <c r="W210" s="503"/>
      <c r="X210" s="503"/>
      <c r="Y210" s="573" t="str">
        <f t="shared" si="5"/>
        <v/>
      </c>
      <c r="Z210" s="503"/>
      <c r="AA210" s="503"/>
      <c r="AB210" s="503"/>
      <c r="AC210" s="524"/>
      <c r="AJ210" s="30"/>
      <c r="AK210" s="574"/>
      <c r="AL210" s="503"/>
      <c r="AM210" s="524"/>
      <c r="AN210" s="575"/>
      <c r="AO210" s="503"/>
      <c r="AP210" s="503"/>
      <c r="AQ210" s="503"/>
      <c r="AR210" s="503"/>
      <c r="AS210" s="503"/>
      <c r="AT210" s="503"/>
      <c r="AU210" s="574"/>
      <c r="AV210" s="503"/>
      <c r="AW210" s="524"/>
      <c r="AX210" s="573"/>
      <c r="AY210" s="503"/>
      <c r="AZ210" s="503"/>
      <c r="BA210" s="503"/>
      <c r="BB210" s="503"/>
      <c r="BC210" s="573"/>
      <c r="BD210" s="503"/>
      <c r="BE210" s="503"/>
      <c r="BF210" s="503"/>
      <c r="BG210" s="503"/>
      <c r="BH210" s="573" t="str">
        <f t="shared" si="6"/>
        <v/>
      </c>
      <c r="BI210" s="503"/>
      <c r="BJ210" s="503"/>
      <c r="BK210" s="503"/>
      <c r="BL210" s="524"/>
      <c r="BS210" s="17"/>
    </row>
    <row r="211" spans="1:71" ht="13.5" customHeight="1" x14ac:dyDescent="0.25">
      <c r="A211" s="261"/>
      <c r="B211" s="570"/>
      <c r="C211" s="503"/>
      <c r="D211" s="524"/>
      <c r="E211" s="571"/>
      <c r="F211" s="503"/>
      <c r="G211" s="503"/>
      <c r="H211" s="503"/>
      <c r="I211" s="503"/>
      <c r="J211" s="503"/>
      <c r="K211" s="503"/>
      <c r="L211" s="570"/>
      <c r="M211" s="503"/>
      <c r="N211" s="524"/>
      <c r="O211" s="569"/>
      <c r="P211" s="503"/>
      <c r="Q211" s="503"/>
      <c r="R211" s="503"/>
      <c r="S211" s="503"/>
      <c r="T211" s="569"/>
      <c r="U211" s="503"/>
      <c r="V211" s="503"/>
      <c r="W211" s="503"/>
      <c r="X211" s="503"/>
      <c r="Y211" s="569" t="str">
        <f t="shared" si="5"/>
        <v/>
      </c>
      <c r="Z211" s="503"/>
      <c r="AA211" s="503"/>
      <c r="AB211" s="503"/>
      <c r="AC211" s="524"/>
      <c r="AJ211" s="30"/>
      <c r="AK211" s="570"/>
      <c r="AL211" s="503"/>
      <c r="AM211" s="524"/>
      <c r="AN211" s="571"/>
      <c r="AO211" s="503"/>
      <c r="AP211" s="503"/>
      <c r="AQ211" s="503"/>
      <c r="AR211" s="503"/>
      <c r="AS211" s="503"/>
      <c r="AT211" s="503"/>
      <c r="AU211" s="570"/>
      <c r="AV211" s="503"/>
      <c r="AW211" s="524"/>
      <c r="AX211" s="569"/>
      <c r="AY211" s="503"/>
      <c r="AZ211" s="503"/>
      <c r="BA211" s="503"/>
      <c r="BB211" s="503"/>
      <c r="BC211" s="569"/>
      <c r="BD211" s="503"/>
      <c r="BE211" s="503"/>
      <c r="BF211" s="503"/>
      <c r="BG211" s="503"/>
      <c r="BH211" s="569" t="str">
        <f t="shared" si="6"/>
        <v/>
      </c>
      <c r="BI211" s="503"/>
      <c r="BJ211" s="503"/>
      <c r="BK211" s="503"/>
      <c r="BL211" s="524"/>
      <c r="BS211" s="17"/>
    </row>
    <row r="212" spans="1:71" ht="13.5" customHeight="1" x14ac:dyDescent="0.25">
      <c r="A212" s="261"/>
      <c r="B212" s="574"/>
      <c r="C212" s="503"/>
      <c r="D212" s="524"/>
      <c r="E212" s="575"/>
      <c r="F212" s="503"/>
      <c r="G212" s="503"/>
      <c r="H212" s="503"/>
      <c r="I212" s="503"/>
      <c r="J212" s="503"/>
      <c r="K212" s="503"/>
      <c r="L212" s="574"/>
      <c r="M212" s="503"/>
      <c r="N212" s="524"/>
      <c r="O212" s="573"/>
      <c r="P212" s="503"/>
      <c r="Q212" s="503"/>
      <c r="R212" s="503"/>
      <c r="S212" s="503"/>
      <c r="T212" s="573"/>
      <c r="U212" s="503"/>
      <c r="V212" s="503"/>
      <c r="W212" s="503"/>
      <c r="X212" s="503"/>
      <c r="Y212" s="573" t="str">
        <f t="shared" si="5"/>
        <v/>
      </c>
      <c r="Z212" s="503"/>
      <c r="AA212" s="503"/>
      <c r="AB212" s="503"/>
      <c r="AC212" s="524"/>
      <c r="AJ212" s="30"/>
      <c r="AK212" s="574"/>
      <c r="AL212" s="503"/>
      <c r="AM212" s="524"/>
      <c r="AN212" s="575"/>
      <c r="AO212" s="503"/>
      <c r="AP212" s="503"/>
      <c r="AQ212" s="503"/>
      <c r="AR212" s="503"/>
      <c r="AS212" s="503"/>
      <c r="AT212" s="503"/>
      <c r="AU212" s="574"/>
      <c r="AV212" s="503"/>
      <c r="AW212" s="524"/>
      <c r="AX212" s="573"/>
      <c r="AY212" s="503"/>
      <c r="AZ212" s="503"/>
      <c r="BA212" s="503"/>
      <c r="BB212" s="503"/>
      <c r="BC212" s="573"/>
      <c r="BD212" s="503"/>
      <c r="BE212" s="503"/>
      <c r="BF212" s="503"/>
      <c r="BG212" s="503"/>
      <c r="BH212" s="573" t="str">
        <f t="shared" si="6"/>
        <v/>
      </c>
      <c r="BI212" s="503"/>
      <c r="BJ212" s="503"/>
      <c r="BK212" s="503"/>
      <c r="BL212" s="524"/>
      <c r="BS212" s="17"/>
    </row>
    <row r="213" spans="1:71" ht="13.5" customHeight="1" x14ac:dyDescent="0.25">
      <c r="A213" s="261"/>
      <c r="B213" s="570"/>
      <c r="C213" s="503"/>
      <c r="D213" s="524"/>
      <c r="E213" s="571"/>
      <c r="F213" s="503"/>
      <c r="G213" s="503"/>
      <c r="H213" s="503"/>
      <c r="I213" s="503"/>
      <c r="J213" s="503"/>
      <c r="K213" s="503"/>
      <c r="L213" s="570"/>
      <c r="M213" s="503"/>
      <c r="N213" s="524"/>
      <c r="O213" s="569"/>
      <c r="P213" s="503"/>
      <c r="Q213" s="503"/>
      <c r="R213" s="503"/>
      <c r="S213" s="503"/>
      <c r="T213" s="569"/>
      <c r="U213" s="503"/>
      <c r="V213" s="503"/>
      <c r="W213" s="503"/>
      <c r="X213" s="503"/>
      <c r="Y213" s="569" t="str">
        <f t="shared" si="5"/>
        <v/>
      </c>
      <c r="Z213" s="503"/>
      <c r="AA213" s="503"/>
      <c r="AB213" s="503"/>
      <c r="AC213" s="524"/>
      <c r="AJ213" s="30"/>
      <c r="AK213" s="570"/>
      <c r="AL213" s="503"/>
      <c r="AM213" s="524"/>
      <c r="AN213" s="571"/>
      <c r="AO213" s="503"/>
      <c r="AP213" s="503"/>
      <c r="AQ213" s="503"/>
      <c r="AR213" s="503"/>
      <c r="AS213" s="503"/>
      <c r="AT213" s="503"/>
      <c r="AU213" s="570"/>
      <c r="AV213" s="503"/>
      <c r="AW213" s="524"/>
      <c r="AX213" s="569"/>
      <c r="AY213" s="503"/>
      <c r="AZ213" s="503"/>
      <c r="BA213" s="503"/>
      <c r="BB213" s="503"/>
      <c r="BC213" s="569"/>
      <c r="BD213" s="503"/>
      <c r="BE213" s="503"/>
      <c r="BF213" s="503"/>
      <c r="BG213" s="503"/>
      <c r="BH213" s="569" t="str">
        <f t="shared" si="6"/>
        <v/>
      </c>
      <c r="BI213" s="503"/>
      <c r="BJ213" s="503"/>
      <c r="BK213" s="503"/>
      <c r="BL213" s="524"/>
      <c r="BS213" s="17"/>
    </row>
    <row r="214" spans="1:71" ht="13.5" customHeight="1" x14ac:dyDescent="0.25">
      <c r="A214" s="261"/>
      <c r="B214" s="574"/>
      <c r="C214" s="503"/>
      <c r="D214" s="524"/>
      <c r="E214" s="575"/>
      <c r="F214" s="503"/>
      <c r="G214" s="503"/>
      <c r="H214" s="503"/>
      <c r="I214" s="503"/>
      <c r="J214" s="503"/>
      <c r="K214" s="503"/>
      <c r="L214" s="574"/>
      <c r="M214" s="503"/>
      <c r="N214" s="524"/>
      <c r="O214" s="573"/>
      <c r="P214" s="503"/>
      <c r="Q214" s="503"/>
      <c r="R214" s="503"/>
      <c r="S214" s="503"/>
      <c r="T214" s="573"/>
      <c r="U214" s="503"/>
      <c r="V214" s="503"/>
      <c r="W214" s="503"/>
      <c r="X214" s="503"/>
      <c r="Y214" s="573" t="str">
        <f t="shared" si="5"/>
        <v/>
      </c>
      <c r="Z214" s="503"/>
      <c r="AA214" s="503"/>
      <c r="AB214" s="503"/>
      <c r="AC214" s="524"/>
      <c r="AJ214" s="30"/>
      <c r="AK214" s="574"/>
      <c r="AL214" s="503"/>
      <c r="AM214" s="524"/>
      <c r="AN214" s="575"/>
      <c r="AO214" s="503"/>
      <c r="AP214" s="503"/>
      <c r="AQ214" s="503"/>
      <c r="AR214" s="503"/>
      <c r="AS214" s="503"/>
      <c r="AT214" s="503"/>
      <c r="AU214" s="574"/>
      <c r="AV214" s="503"/>
      <c r="AW214" s="524"/>
      <c r="AX214" s="573"/>
      <c r="AY214" s="503"/>
      <c r="AZ214" s="503"/>
      <c r="BA214" s="503"/>
      <c r="BB214" s="503"/>
      <c r="BC214" s="573"/>
      <c r="BD214" s="503"/>
      <c r="BE214" s="503"/>
      <c r="BF214" s="503"/>
      <c r="BG214" s="503"/>
      <c r="BH214" s="573" t="str">
        <f t="shared" si="6"/>
        <v/>
      </c>
      <c r="BI214" s="503"/>
      <c r="BJ214" s="503"/>
      <c r="BK214" s="503"/>
      <c r="BL214" s="524"/>
      <c r="BS214" s="17"/>
    </row>
    <row r="215" spans="1:71" ht="13.5" customHeight="1" x14ac:dyDescent="0.25">
      <c r="A215" s="261"/>
      <c r="B215" s="570"/>
      <c r="C215" s="503"/>
      <c r="D215" s="524"/>
      <c r="E215" s="571"/>
      <c r="F215" s="503"/>
      <c r="G215" s="503"/>
      <c r="H215" s="503"/>
      <c r="I215" s="503"/>
      <c r="J215" s="503"/>
      <c r="K215" s="503"/>
      <c r="L215" s="570"/>
      <c r="M215" s="503"/>
      <c r="N215" s="524"/>
      <c r="O215" s="569"/>
      <c r="P215" s="503"/>
      <c r="Q215" s="503"/>
      <c r="R215" s="503"/>
      <c r="S215" s="503"/>
      <c r="T215" s="569"/>
      <c r="U215" s="503"/>
      <c r="V215" s="503"/>
      <c r="W215" s="503"/>
      <c r="X215" s="503"/>
      <c r="Y215" s="569" t="str">
        <f t="shared" si="5"/>
        <v/>
      </c>
      <c r="Z215" s="503"/>
      <c r="AA215" s="503"/>
      <c r="AB215" s="503"/>
      <c r="AC215" s="524"/>
      <c r="AJ215" s="30"/>
      <c r="AK215" s="570"/>
      <c r="AL215" s="503"/>
      <c r="AM215" s="524"/>
      <c r="AN215" s="571"/>
      <c r="AO215" s="503"/>
      <c r="AP215" s="503"/>
      <c r="AQ215" s="503"/>
      <c r="AR215" s="503"/>
      <c r="AS215" s="503"/>
      <c r="AT215" s="503"/>
      <c r="AU215" s="570"/>
      <c r="AV215" s="503"/>
      <c r="AW215" s="524"/>
      <c r="AX215" s="569"/>
      <c r="AY215" s="503"/>
      <c r="AZ215" s="503"/>
      <c r="BA215" s="503"/>
      <c r="BB215" s="503"/>
      <c r="BC215" s="569"/>
      <c r="BD215" s="503"/>
      <c r="BE215" s="503"/>
      <c r="BF215" s="503"/>
      <c r="BG215" s="503"/>
      <c r="BH215" s="569" t="str">
        <f t="shared" si="6"/>
        <v/>
      </c>
      <c r="BI215" s="503"/>
      <c r="BJ215" s="503"/>
      <c r="BK215" s="503"/>
      <c r="BL215" s="524"/>
      <c r="BS215" s="17"/>
    </row>
    <row r="216" spans="1:71" ht="13.5" customHeight="1" x14ac:dyDescent="0.25">
      <c r="A216" s="261"/>
      <c r="B216" s="674"/>
      <c r="C216" s="535"/>
      <c r="D216" s="536"/>
      <c r="E216" s="577"/>
      <c r="F216" s="535"/>
      <c r="G216" s="535"/>
      <c r="H216" s="535"/>
      <c r="I216" s="535"/>
      <c r="J216" s="535"/>
      <c r="K216" s="535"/>
      <c r="L216" s="674"/>
      <c r="M216" s="535"/>
      <c r="N216" s="536"/>
      <c r="O216" s="675"/>
      <c r="P216" s="535"/>
      <c r="Q216" s="535"/>
      <c r="R216" s="535"/>
      <c r="S216" s="535"/>
      <c r="T216" s="675"/>
      <c r="U216" s="535"/>
      <c r="V216" s="535"/>
      <c r="W216" s="535"/>
      <c r="X216" s="535"/>
      <c r="Y216" s="675" t="str">
        <f t="shared" si="5"/>
        <v/>
      </c>
      <c r="Z216" s="535"/>
      <c r="AA216" s="535"/>
      <c r="AB216" s="535"/>
      <c r="AC216" s="536"/>
      <c r="AJ216" s="30"/>
      <c r="AK216" s="674"/>
      <c r="AL216" s="535"/>
      <c r="AM216" s="536"/>
      <c r="AN216" s="577"/>
      <c r="AO216" s="535"/>
      <c r="AP216" s="535"/>
      <c r="AQ216" s="535"/>
      <c r="AR216" s="535"/>
      <c r="AS216" s="535"/>
      <c r="AT216" s="535"/>
      <c r="AU216" s="674"/>
      <c r="AV216" s="535"/>
      <c r="AW216" s="536"/>
      <c r="AX216" s="675"/>
      <c r="AY216" s="535"/>
      <c r="AZ216" s="535"/>
      <c r="BA216" s="535"/>
      <c r="BB216" s="535"/>
      <c r="BC216" s="675"/>
      <c r="BD216" s="535"/>
      <c r="BE216" s="535"/>
      <c r="BF216" s="535"/>
      <c r="BG216" s="535"/>
      <c r="BH216" s="675" t="str">
        <f t="shared" si="6"/>
        <v/>
      </c>
      <c r="BI216" s="535"/>
      <c r="BJ216" s="535"/>
      <c r="BK216" s="535"/>
      <c r="BL216" s="536"/>
      <c r="BS216" s="17"/>
    </row>
    <row r="217" spans="1:71" ht="13.5" customHeight="1" x14ac:dyDescent="0.25">
      <c r="A217" s="261"/>
      <c r="B217" s="574"/>
      <c r="C217" s="503"/>
      <c r="D217" s="524"/>
      <c r="E217" s="575"/>
      <c r="F217" s="503"/>
      <c r="G217" s="503"/>
      <c r="H217" s="503"/>
      <c r="I217" s="503"/>
      <c r="J217" s="503"/>
      <c r="K217" s="503"/>
      <c r="L217" s="574"/>
      <c r="M217" s="503"/>
      <c r="N217" s="524"/>
      <c r="O217" s="573"/>
      <c r="P217" s="503"/>
      <c r="Q217" s="503"/>
      <c r="R217" s="503"/>
      <c r="S217" s="503"/>
      <c r="T217" s="573"/>
      <c r="U217" s="503"/>
      <c r="V217" s="503"/>
      <c r="W217" s="503"/>
      <c r="X217" s="503"/>
      <c r="Y217" s="573" t="str">
        <f t="shared" si="5"/>
        <v/>
      </c>
      <c r="Z217" s="503"/>
      <c r="AA217" s="503"/>
      <c r="AB217" s="503"/>
      <c r="AC217" s="524"/>
      <c r="AJ217" s="30"/>
      <c r="AK217" s="574"/>
      <c r="AL217" s="503"/>
      <c r="AM217" s="524"/>
      <c r="AN217" s="575"/>
      <c r="AO217" s="503"/>
      <c r="AP217" s="503"/>
      <c r="AQ217" s="503"/>
      <c r="AR217" s="503"/>
      <c r="AS217" s="503"/>
      <c r="AT217" s="503"/>
      <c r="AU217" s="574"/>
      <c r="AV217" s="503"/>
      <c r="AW217" s="524"/>
      <c r="AX217" s="573"/>
      <c r="AY217" s="503"/>
      <c r="AZ217" s="503"/>
      <c r="BA217" s="503"/>
      <c r="BB217" s="503"/>
      <c r="BC217" s="573"/>
      <c r="BD217" s="503"/>
      <c r="BE217" s="503"/>
      <c r="BF217" s="503"/>
      <c r="BG217" s="503"/>
      <c r="BH217" s="573" t="str">
        <f t="shared" si="6"/>
        <v/>
      </c>
      <c r="BI217" s="503"/>
      <c r="BJ217" s="503"/>
      <c r="BK217" s="503"/>
      <c r="BL217" s="524"/>
      <c r="BS217" s="17"/>
    </row>
    <row r="218" spans="1:71" ht="13.5" customHeight="1" x14ac:dyDescent="0.25">
      <c r="A218" s="261"/>
      <c r="B218" s="570"/>
      <c r="C218" s="503"/>
      <c r="D218" s="524"/>
      <c r="E218" s="571"/>
      <c r="F218" s="503"/>
      <c r="G218" s="503"/>
      <c r="H218" s="503"/>
      <c r="I218" s="503"/>
      <c r="J218" s="503"/>
      <c r="K218" s="503"/>
      <c r="L218" s="570"/>
      <c r="M218" s="503"/>
      <c r="N218" s="524"/>
      <c r="O218" s="569"/>
      <c r="P218" s="503"/>
      <c r="Q218" s="503"/>
      <c r="R218" s="503"/>
      <c r="S218" s="503"/>
      <c r="T218" s="569"/>
      <c r="U218" s="503"/>
      <c r="V218" s="503"/>
      <c r="W218" s="503"/>
      <c r="X218" s="503"/>
      <c r="Y218" s="569" t="str">
        <f t="shared" si="5"/>
        <v/>
      </c>
      <c r="Z218" s="503"/>
      <c r="AA218" s="503"/>
      <c r="AB218" s="503"/>
      <c r="AC218" s="524"/>
      <c r="AJ218" s="30"/>
      <c r="AK218" s="570"/>
      <c r="AL218" s="503"/>
      <c r="AM218" s="524"/>
      <c r="AN218" s="571"/>
      <c r="AO218" s="503"/>
      <c r="AP218" s="503"/>
      <c r="AQ218" s="503"/>
      <c r="AR218" s="503"/>
      <c r="AS218" s="503"/>
      <c r="AT218" s="503"/>
      <c r="AU218" s="570"/>
      <c r="AV218" s="503"/>
      <c r="AW218" s="524"/>
      <c r="AX218" s="569"/>
      <c r="AY218" s="503"/>
      <c r="AZ218" s="503"/>
      <c r="BA218" s="503"/>
      <c r="BB218" s="503"/>
      <c r="BC218" s="569"/>
      <c r="BD218" s="503"/>
      <c r="BE218" s="503"/>
      <c r="BF218" s="503"/>
      <c r="BG218" s="503"/>
      <c r="BH218" s="569" t="str">
        <f t="shared" si="6"/>
        <v/>
      </c>
      <c r="BI218" s="503"/>
      <c r="BJ218" s="503"/>
      <c r="BK218" s="503"/>
      <c r="BL218" s="524"/>
      <c r="BS218" s="17"/>
    </row>
    <row r="219" spans="1:71" ht="13.5" customHeight="1" x14ac:dyDescent="0.25">
      <c r="A219" s="261"/>
      <c r="B219" s="574"/>
      <c r="C219" s="503"/>
      <c r="D219" s="524"/>
      <c r="E219" s="575"/>
      <c r="F219" s="503"/>
      <c r="G219" s="503"/>
      <c r="H219" s="503"/>
      <c r="I219" s="503"/>
      <c r="J219" s="503"/>
      <c r="K219" s="503"/>
      <c r="L219" s="574"/>
      <c r="M219" s="503"/>
      <c r="N219" s="524"/>
      <c r="O219" s="573"/>
      <c r="P219" s="503"/>
      <c r="Q219" s="503"/>
      <c r="R219" s="503"/>
      <c r="S219" s="503"/>
      <c r="T219" s="573"/>
      <c r="U219" s="503"/>
      <c r="V219" s="503"/>
      <c r="W219" s="503"/>
      <c r="X219" s="503"/>
      <c r="Y219" s="573" t="str">
        <f t="shared" si="5"/>
        <v/>
      </c>
      <c r="Z219" s="503"/>
      <c r="AA219" s="503"/>
      <c r="AB219" s="503"/>
      <c r="AC219" s="524"/>
      <c r="AJ219" s="30"/>
      <c r="AK219" s="574"/>
      <c r="AL219" s="503"/>
      <c r="AM219" s="524"/>
      <c r="AN219" s="575"/>
      <c r="AO219" s="503"/>
      <c r="AP219" s="503"/>
      <c r="AQ219" s="503"/>
      <c r="AR219" s="503"/>
      <c r="AS219" s="503"/>
      <c r="AT219" s="503"/>
      <c r="AU219" s="574"/>
      <c r="AV219" s="503"/>
      <c r="AW219" s="524"/>
      <c r="AX219" s="573"/>
      <c r="AY219" s="503"/>
      <c r="AZ219" s="503"/>
      <c r="BA219" s="503"/>
      <c r="BB219" s="503"/>
      <c r="BC219" s="573"/>
      <c r="BD219" s="503"/>
      <c r="BE219" s="503"/>
      <c r="BF219" s="503"/>
      <c r="BG219" s="503"/>
      <c r="BH219" s="573" t="str">
        <f t="shared" si="6"/>
        <v/>
      </c>
      <c r="BI219" s="503"/>
      <c r="BJ219" s="503"/>
      <c r="BK219" s="503"/>
      <c r="BL219" s="524"/>
      <c r="BS219" s="17"/>
    </row>
    <row r="220" spans="1:71" ht="13.5" customHeight="1" x14ac:dyDescent="0.25">
      <c r="A220" s="261"/>
      <c r="B220" s="570"/>
      <c r="C220" s="503"/>
      <c r="D220" s="524"/>
      <c r="E220" s="571"/>
      <c r="F220" s="503"/>
      <c r="G220" s="503"/>
      <c r="H220" s="503"/>
      <c r="I220" s="503"/>
      <c r="J220" s="503"/>
      <c r="K220" s="503"/>
      <c r="L220" s="570"/>
      <c r="M220" s="503"/>
      <c r="N220" s="524"/>
      <c r="O220" s="569"/>
      <c r="P220" s="503"/>
      <c r="Q220" s="503"/>
      <c r="R220" s="503"/>
      <c r="S220" s="503"/>
      <c r="T220" s="569"/>
      <c r="U220" s="503"/>
      <c r="V220" s="503"/>
      <c r="W220" s="503"/>
      <c r="X220" s="503"/>
      <c r="Y220" s="569" t="str">
        <f t="shared" si="5"/>
        <v/>
      </c>
      <c r="Z220" s="503"/>
      <c r="AA220" s="503"/>
      <c r="AB220" s="503"/>
      <c r="AC220" s="524"/>
      <c r="AJ220" s="30"/>
      <c r="AK220" s="570"/>
      <c r="AL220" s="503"/>
      <c r="AM220" s="524"/>
      <c r="AN220" s="571"/>
      <c r="AO220" s="503"/>
      <c r="AP220" s="503"/>
      <c r="AQ220" s="503"/>
      <c r="AR220" s="503"/>
      <c r="AS220" s="503"/>
      <c r="AT220" s="503"/>
      <c r="AU220" s="570"/>
      <c r="AV220" s="503"/>
      <c r="AW220" s="524"/>
      <c r="AX220" s="569"/>
      <c r="AY220" s="503"/>
      <c r="AZ220" s="503"/>
      <c r="BA220" s="503"/>
      <c r="BB220" s="503"/>
      <c r="BC220" s="569"/>
      <c r="BD220" s="503"/>
      <c r="BE220" s="503"/>
      <c r="BF220" s="503"/>
      <c r="BG220" s="503"/>
      <c r="BH220" s="569" t="str">
        <f t="shared" si="6"/>
        <v/>
      </c>
      <c r="BI220" s="503"/>
      <c r="BJ220" s="503"/>
      <c r="BK220" s="503"/>
      <c r="BL220" s="524"/>
      <c r="BS220" s="17"/>
    </row>
    <row r="221" spans="1:71" ht="13.5" customHeight="1" x14ac:dyDescent="0.25">
      <c r="A221" s="261"/>
      <c r="B221" s="574"/>
      <c r="C221" s="503"/>
      <c r="D221" s="524"/>
      <c r="E221" s="575"/>
      <c r="F221" s="503"/>
      <c r="G221" s="503"/>
      <c r="H221" s="503"/>
      <c r="I221" s="503"/>
      <c r="J221" s="503"/>
      <c r="K221" s="503"/>
      <c r="L221" s="574"/>
      <c r="M221" s="503"/>
      <c r="N221" s="524"/>
      <c r="O221" s="573"/>
      <c r="P221" s="503"/>
      <c r="Q221" s="503"/>
      <c r="R221" s="503"/>
      <c r="S221" s="503"/>
      <c r="T221" s="573"/>
      <c r="U221" s="503"/>
      <c r="V221" s="503"/>
      <c r="W221" s="503"/>
      <c r="X221" s="503"/>
      <c r="Y221" s="573" t="str">
        <f t="shared" si="5"/>
        <v/>
      </c>
      <c r="Z221" s="503"/>
      <c r="AA221" s="503"/>
      <c r="AB221" s="503"/>
      <c r="AC221" s="524"/>
      <c r="AJ221" s="30"/>
      <c r="AK221" s="574"/>
      <c r="AL221" s="503"/>
      <c r="AM221" s="524"/>
      <c r="AN221" s="575"/>
      <c r="AO221" s="503"/>
      <c r="AP221" s="503"/>
      <c r="AQ221" s="503"/>
      <c r="AR221" s="503"/>
      <c r="AS221" s="503"/>
      <c r="AT221" s="503"/>
      <c r="AU221" s="574"/>
      <c r="AV221" s="503"/>
      <c r="AW221" s="524"/>
      <c r="AX221" s="573"/>
      <c r="AY221" s="503"/>
      <c r="AZ221" s="503"/>
      <c r="BA221" s="503"/>
      <c r="BB221" s="503"/>
      <c r="BC221" s="573"/>
      <c r="BD221" s="503"/>
      <c r="BE221" s="503"/>
      <c r="BF221" s="503"/>
      <c r="BG221" s="503"/>
      <c r="BH221" s="573" t="str">
        <f t="shared" si="6"/>
        <v/>
      </c>
      <c r="BI221" s="503"/>
      <c r="BJ221" s="503"/>
      <c r="BK221" s="503"/>
      <c r="BL221" s="524"/>
      <c r="BS221" s="17"/>
    </row>
    <row r="222" spans="1:71" ht="13.5" customHeight="1" x14ac:dyDescent="0.25">
      <c r="A222" s="261"/>
      <c r="B222" s="570"/>
      <c r="C222" s="503"/>
      <c r="D222" s="524"/>
      <c r="E222" s="571"/>
      <c r="F222" s="503"/>
      <c r="G222" s="503"/>
      <c r="H222" s="503"/>
      <c r="I222" s="503"/>
      <c r="J222" s="503"/>
      <c r="K222" s="503"/>
      <c r="L222" s="570"/>
      <c r="M222" s="503"/>
      <c r="N222" s="524"/>
      <c r="O222" s="569"/>
      <c r="P222" s="503"/>
      <c r="Q222" s="503"/>
      <c r="R222" s="503"/>
      <c r="S222" s="503"/>
      <c r="T222" s="569"/>
      <c r="U222" s="503"/>
      <c r="V222" s="503"/>
      <c r="W222" s="503"/>
      <c r="X222" s="503"/>
      <c r="Y222" s="569" t="str">
        <f t="shared" si="5"/>
        <v/>
      </c>
      <c r="Z222" s="503"/>
      <c r="AA222" s="503"/>
      <c r="AB222" s="503"/>
      <c r="AC222" s="524"/>
      <c r="AJ222" s="30"/>
      <c r="AK222" s="570"/>
      <c r="AL222" s="503"/>
      <c r="AM222" s="524"/>
      <c r="AN222" s="571"/>
      <c r="AO222" s="503"/>
      <c r="AP222" s="503"/>
      <c r="AQ222" s="503"/>
      <c r="AR222" s="503"/>
      <c r="AS222" s="503"/>
      <c r="AT222" s="503"/>
      <c r="AU222" s="570"/>
      <c r="AV222" s="503"/>
      <c r="AW222" s="524"/>
      <c r="AX222" s="569"/>
      <c r="AY222" s="503"/>
      <c r="AZ222" s="503"/>
      <c r="BA222" s="503"/>
      <c r="BB222" s="503"/>
      <c r="BC222" s="569"/>
      <c r="BD222" s="503"/>
      <c r="BE222" s="503"/>
      <c r="BF222" s="503"/>
      <c r="BG222" s="503"/>
      <c r="BH222" s="569" t="str">
        <f t="shared" si="6"/>
        <v/>
      </c>
      <c r="BI222" s="503"/>
      <c r="BJ222" s="503"/>
      <c r="BK222" s="503"/>
      <c r="BL222" s="524"/>
      <c r="BS222" s="17"/>
    </row>
    <row r="223" spans="1:71" ht="13.5" customHeight="1" x14ac:dyDescent="0.25">
      <c r="A223" s="261"/>
      <c r="B223" s="674"/>
      <c r="C223" s="535"/>
      <c r="D223" s="536"/>
      <c r="E223" s="577"/>
      <c r="F223" s="535"/>
      <c r="G223" s="535"/>
      <c r="H223" s="535"/>
      <c r="I223" s="535"/>
      <c r="J223" s="535"/>
      <c r="K223" s="535"/>
      <c r="L223" s="674"/>
      <c r="M223" s="535"/>
      <c r="N223" s="536"/>
      <c r="O223" s="675"/>
      <c r="P223" s="535"/>
      <c r="Q223" s="535"/>
      <c r="R223" s="535"/>
      <c r="S223" s="535"/>
      <c r="T223" s="675"/>
      <c r="U223" s="535"/>
      <c r="V223" s="535"/>
      <c r="W223" s="535"/>
      <c r="X223" s="535"/>
      <c r="Y223" s="675" t="str">
        <f t="shared" si="5"/>
        <v/>
      </c>
      <c r="Z223" s="535"/>
      <c r="AA223" s="535"/>
      <c r="AB223" s="535"/>
      <c r="AC223" s="536"/>
      <c r="AJ223" s="30"/>
      <c r="AK223" s="674"/>
      <c r="AL223" s="535"/>
      <c r="AM223" s="536"/>
      <c r="AN223" s="577"/>
      <c r="AO223" s="535"/>
      <c r="AP223" s="535"/>
      <c r="AQ223" s="535"/>
      <c r="AR223" s="535"/>
      <c r="AS223" s="535"/>
      <c r="AT223" s="535"/>
      <c r="AU223" s="674"/>
      <c r="AV223" s="535"/>
      <c r="AW223" s="536"/>
      <c r="AX223" s="675"/>
      <c r="AY223" s="535"/>
      <c r="AZ223" s="535"/>
      <c r="BA223" s="535"/>
      <c r="BB223" s="535"/>
      <c r="BC223" s="675"/>
      <c r="BD223" s="535"/>
      <c r="BE223" s="535"/>
      <c r="BF223" s="535"/>
      <c r="BG223" s="535"/>
      <c r="BH223" s="675" t="str">
        <f t="shared" si="6"/>
        <v/>
      </c>
      <c r="BI223" s="535"/>
      <c r="BJ223" s="535"/>
      <c r="BK223" s="535"/>
      <c r="BL223" s="536"/>
      <c r="BS223" s="17"/>
    </row>
    <row r="224" spans="1:71" ht="13.5" customHeight="1" x14ac:dyDescent="0.25">
      <c r="A224" s="261"/>
      <c r="B224" s="574"/>
      <c r="C224" s="503"/>
      <c r="D224" s="524"/>
      <c r="E224" s="575"/>
      <c r="F224" s="503"/>
      <c r="G224" s="503"/>
      <c r="H224" s="503"/>
      <c r="I224" s="503"/>
      <c r="J224" s="503"/>
      <c r="K224" s="503"/>
      <c r="L224" s="574"/>
      <c r="M224" s="503"/>
      <c r="N224" s="524"/>
      <c r="O224" s="573"/>
      <c r="P224" s="503"/>
      <c r="Q224" s="503"/>
      <c r="R224" s="503"/>
      <c r="S224" s="503"/>
      <c r="T224" s="573"/>
      <c r="U224" s="503"/>
      <c r="V224" s="503"/>
      <c r="W224" s="503"/>
      <c r="X224" s="503"/>
      <c r="Y224" s="573" t="str">
        <f t="shared" si="5"/>
        <v/>
      </c>
      <c r="Z224" s="503"/>
      <c r="AA224" s="503"/>
      <c r="AB224" s="503"/>
      <c r="AC224" s="524"/>
      <c r="AJ224" s="30"/>
      <c r="AK224" s="574"/>
      <c r="AL224" s="503"/>
      <c r="AM224" s="524"/>
      <c r="AN224" s="575"/>
      <c r="AO224" s="503"/>
      <c r="AP224" s="503"/>
      <c r="AQ224" s="503"/>
      <c r="AR224" s="503"/>
      <c r="AS224" s="503"/>
      <c r="AT224" s="503"/>
      <c r="AU224" s="574"/>
      <c r="AV224" s="503"/>
      <c r="AW224" s="524"/>
      <c r="AX224" s="573"/>
      <c r="AY224" s="503"/>
      <c r="AZ224" s="503"/>
      <c r="BA224" s="503"/>
      <c r="BB224" s="503"/>
      <c r="BC224" s="573"/>
      <c r="BD224" s="503"/>
      <c r="BE224" s="503"/>
      <c r="BF224" s="503"/>
      <c r="BG224" s="503"/>
      <c r="BH224" s="573" t="str">
        <f t="shared" si="6"/>
        <v/>
      </c>
      <c r="BI224" s="503"/>
      <c r="BJ224" s="503"/>
      <c r="BK224" s="503"/>
      <c r="BL224" s="524"/>
      <c r="BS224" s="17"/>
    </row>
    <row r="225" spans="1:71" ht="13.5" customHeight="1" x14ac:dyDescent="0.25">
      <c r="A225" s="261"/>
      <c r="B225" s="570"/>
      <c r="C225" s="503"/>
      <c r="D225" s="524"/>
      <c r="E225" s="571"/>
      <c r="F225" s="503"/>
      <c r="G225" s="503"/>
      <c r="H225" s="503"/>
      <c r="I225" s="503"/>
      <c r="J225" s="503"/>
      <c r="K225" s="503"/>
      <c r="L225" s="570"/>
      <c r="M225" s="503"/>
      <c r="N225" s="524"/>
      <c r="O225" s="569"/>
      <c r="P225" s="503"/>
      <c r="Q225" s="503"/>
      <c r="R225" s="503"/>
      <c r="S225" s="503"/>
      <c r="T225" s="569"/>
      <c r="U225" s="503"/>
      <c r="V225" s="503"/>
      <c r="W225" s="503"/>
      <c r="X225" s="503"/>
      <c r="Y225" s="569" t="str">
        <f t="shared" si="5"/>
        <v/>
      </c>
      <c r="Z225" s="503"/>
      <c r="AA225" s="503"/>
      <c r="AB225" s="503"/>
      <c r="AC225" s="524"/>
      <c r="AJ225" s="30"/>
      <c r="AK225" s="570"/>
      <c r="AL225" s="503"/>
      <c r="AM225" s="524"/>
      <c r="AN225" s="571"/>
      <c r="AO225" s="503"/>
      <c r="AP225" s="503"/>
      <c r="AQ225" s="503"/>
      <c r="AR225" s="503"/>
      <c r="AS225" s="503"/>
      <c r="AT225" s="503"/>
      <c r="AU225" s="570"/>
      <c r="AV225" s="503"/>
      <c r="AW225" s="524"/>
      <c r="AX225" s="569"/>
      <c r="AY225" s="503"/>
      <c r="AZ225" s="503"/>
      <c r="BA225" s="503"/>
      <c r="BB225" s="503"/>
      <c r="BC225" s="569"/>
      <c r="BD225" s="503"/>
      <c r="BE225" s="503"/>
      <c r="BF225" s="503"/>
      <c r="BG225" s="503"/>
      <c r="BH225" s="569" t="str">
        <f t="shared" si="6"/>
        <v/>
      </c>
      <c r="BI225" s="503"/>
      <c r="BJ225" s="503"/>
      <c r="BK225" s="503"/>
      <c r="BL225" s="524"/>
      <c r="BS225" s="17"/>
    </row>
    <row r="226" spans="1:71" ht="13.5" customHeight="1" x14ac:dyDescent="0.25">
      <c r="A226" s="261"/>
      <c r="B226" s="574"/>
      <c r="C226" s="503"/>
      <c r="D226" s="524"/>
      <c r="E226" s="575"/>
      <c r="F226" s="503"/>
      <c r="G226" s="503"/>
      <c r="H226" s="503"/>
      <c r="I226" s="503"/>
      <c r="J226" s="503"/>
      <c r="K226" s="503"/>
      <c r="L226" s="574"/>
      <c r="M226" s="503"/>
      <c r="N226" s="524"/>
      <c r="O226" s="573"/>
      <c r="P226" s="503"/>
      <c r="Q226" s="503"/>
      <c r="R226" s="503"/>
      <c r="S226" s="503"/>
      <c r="T226" s="573"/>
      <c r="U226" s="503"/>
      <c r="V226" s="503"/>
      <c r="W226" s="503"/>
      <c r="X226" s="503"/>
      <c r="Y226" s="573" t="str">
        <f t="shared" si="5"/>
        <v/>
      </c>
      <c r="Z226" s="503"/>
      <c r="AA226" s="503"/>
      <c r="AB226" s="503"/>
      <c r="AC226" s="524"/>
      <c r="AJ226" s="30"/>
      <c r="AK226" s="574"/>
      <c r="AL226" s="503"/>
      <c r="AM226" s="524"/>
      <c r="AN226" s="575"/>
      <c r="AO226" s="503"/>
      <c r="AP226" s="503"/>
      <c r="AQ226" s="503"/>
      <c r="AR226" s="503"/>
      <c r="AS226" s="503"/>
      <c r="AT226" s="503"/>
      <c r="AU226" s="574"/>
      <c r="AV226" s="503"/>
      <c r="AW226" s="524"/>
      <c r="AX226" s="573"/>
      <c r="AY226" s="503"/>
      <c r="AZ226" s="503"/>
      <c r="BA226" s="503"/>
      <c r="BB226" s="503"/>
      <c r="BC226" s="573"/>
      <c r="BD226" s="503"/>
      <c r="BE226" s="503"/>
      <c r="BF226" s="503"/>
      <c r="BG226" s="503"/>
      <c r="BH226" s="573" t="str">
        <f t="shared" si="6"/>
        <v/>
      </c>
      <c r="BI226" s="503"/>
      <c r="BJ226" s="503"/>
      <c r="BK226" s="503"/>
      <c r="BL226" s="524"/>
      <c r="BS226" s="17"/>
    </row>
    <row r="227" spans="1:71" ht="13.5" customHeight="1" x14ac:dyDescent="0.25">
      <c r="A227" s="261"/>
      <c r="B227" s="570"/>
      <c r="C227" s="503"/>
      <c r="D227" s="524"/>
      <c r="E227" s="571"/>
      <c r="F227" s="503"/>
      <c r="G227" s="503"/>
      <c r="H227" s="503"/>
      <c r="I227" s="503"/>
      <c r="J227" s="503"/>
      <c r="K227" s="503"/>
      <c r="L227" s="570"/>
      <c r="M227" s="503"/>
      <c r="N227" s="524"/>
      <c r="O227" s="569"/>
      <c r="P227" s="503"/>
      <c r="Q227" s="503"/>
      <c r="R227" s="503"/>
      <c r="S227" s="503"/>
      <c r="T227" s="569"/>
      <c r="U227" s="503"/>
      <c r="V227" s="503"/>
      <c r="W227" s="503"/>
      <c r="X227" s="503"/>
      <c r="Y227" s="569" t="str">
        <f t="shared" si="5"/>
        <v/>
      </c>
      <c r="Z227" s="503"/>
      <c r="AA227" s="503"/>
      <c r="AB227" s="503"/>
      <c r="AC227" s="524"/>
      <c r="AK227" s="570"/>
      <c r="AL227" s="503"/>
      <c r="AM227" s="524"/>
      <c r="AN227" s="571"/>
      <c r="AO227" s="503"/>
      <c r="AP227" s="503"/>
      <c r="AQ227" s="503"/>
      <c r="AR227" s="503"/>
      <c r="AS227" s="503"/>
      <c r="AT227" s="503"/>
      <c r="AU227" s="570"/>
      <c r="AV227" s="503"/>
      <c r="AW227" s="524"/>
      <c r="AX227" s="569"/>
      <c r="AY227" s="503"/>
      <c r="AZ227" s="503"/>
      <c r="BA227" s="503"/>
      <c r="BB227" s="503"/>
      <c r="BC227" s="569"/>
      <c r="BD227" s="503"/>
      <c r="BE227" s="503"/>
      <c r="BF227" s="503"/>
      <c r="BG227" s="503"/>
      <c r="BH227" s="569" t="str">
        <f t="shared" si="6"/>
        <v/>
      </c>
      <c r="BI227" s="503"/>
      <c r="BJ227" s="503"/>
      <c r="BK227" s="503"/>
      <c r="BL227" s="524"/>
      <c r="BS227" s="17"/>
    </row>
    <row r="228" spans="1:71" ht="13.5" customHeight="1" x14ac:dyDescent="0.25">
      <c r="A228" s="261"/>
      <c r="B228" s="574"/>
      <c r="C228" s="503"/>
      <c r="D228" s="524"/>
      <c r="E228" s="575"/>
      <c r="F228" s="503"/>
      <c r="G228" s="503"/>
      <c r="H228" s="503"/>
      <c r="I228" s="503"/>
      <c r="J228" s="503"/>
      <c r="K228" s="503"/>
      <c r="L228" s="574"/>
      <c r="M228" s="503"/>
      <c r="N228" s="524"/>
      <c r="O228" s="573"/>
      <c r="P228" s="503"/>
      <c r="Q228" s="503"/>
      <c r="R228" s="503"/>
      <c r="S228" s="503"/>
      <c r="T228" s="573"/>
      <c r="U228" s="503"/>
      <c r="V228" s="503"/>
      <c r="W228" s="503"/>
      <c r="X228" s="503"/>
      <c r="Y228" s="573" t="str">
        <f t="shared" si="5"/>
        <v/>
      </c>
      <c r="Z228" s="503"/>
      <c r="AA228" s="503"/>
      <c r="AB228" s="503"/>
      <c r="AC228" s="524"/>
      <c r="AK228" s="574"/>
      <c r="AL228" s="503"/>
      <c r="AM228" s="524"/>
      <c r="AN228" s="575"/>
      <c r="AO228" s="503"/>
      <c r="AP228" s="503"/>
      <c r="AQ228" s="503"/>
      <c r="AR228" s="503"/>
      <c r="AS228" s="503"/>
      <c r="AT228" s="503"/>
      <c r="AU228" s="574"/>
      <c r="AV228" s="503"/>
      <c r="AW228" s="524"/>
      <c r="AX228" s="573"/>
      <c r="AY228" s="503"/>
      <c r="AZ228" s="503"/>
      <c r="BA228" s="503"/>
      <c r="BB228" s="503"/>
      <c r="BC228" s="573"/>
      <c r="BD228" s="503"/>
      <c r="BE228" s="503"/>
      <c r="BF228" s="503"/>
      <c r="BG228" s="503"/>
      <c r="BH228" s="573" t="str">
        <f t="shared" si="6"/>
        <v/>
      </c>
      <c r="BI228" s="503"/>
      <c r="BJ228" s="503"/>
      <c r="BK228" s="503"/>
      <c r="BL228" s="524"/>
      <c r="BS228" s="17"/>
    </row>
    <row r="229" spans="1:71" ht="13.5" customHeight="1" x14ac:dyDescent="0.25">
      <c r="A229" s="261"/>
      <c r="B229" s="570"/>
      <c r="C229" s="503"/>
      <c r="D229" s="524"/>
      <c r="E229" s="571"/>
      <c r="F229" s="503"/>
      <c r="G229" s="503"/>
      <c r="H229" s="503"/>
      <c r="I229" s="503"/>
      <c r="J229" s="503"/>
      <c r="K229" s="503"/>
      <c r="L229" s="570"/>
      <c r="M229" s="503"/>
      <c r="N229" s="524"/>
      <c r="O229" s="569"/>
      <c r="P229" s="503"/>
      <c r="Q229" s="503"/>
      <c r="R229" s="503"/>
      <c r="S229" s="503"/>
      <c r="T229" s="569"/>
      <c r="U229" s="503"/>
      <c r="V229" s="503"/>
      <c r="W229" s="503"/>
      <c r="X229" s="503"/>
      <c r="Y229" s="569" t="str">
        <f t="shared" si="5"/>
        <v/>
      </c>
      <c r="Z229" s="503"/>
      <c r="AA229" s="503"/>
      <c r="AB229" s="503"/>
      <c r="AC229" s="524"/>
      <c r="AK229" s="570"/>
      <c r="AL229" s="503"/>
      <c r="AM229" s="524"/>
      <c r="AN229" s="571"/>
      <c r="AO229" s="503"/>
      <c r="AP229" s="503"/>
      <c r="AQ229" s="503"/>
      <c r="AR229" s="503"/>
      <c r="AS229" s="503"/>
      <c r="AT229" s="503"/>
      <c r="AU229" s="570"/>
      <c r="AV229" s="503"/>
      <c r="AW229" s="524"/>
      <c r="AX229" s="569"/>
      <c r="AY229" s="503"/>
      <c r="AZ229" s="503"/>
      <c r="BA229" s="503"/>
      <c r="BB229" s="503"/>
      <c r="BC229" s="569"/>
      <c r="BD229" s="503"/>
      <c r="BE229" s="503"/>
      <c r="BF229" s="503"/>
      <c r="BG229" s="503"/>
      <c r="BH229" s="569" t="str">
        <f t="shared" si="6"/>
        <v/>
      </c>
      <c r="BI229" s="503"/>
      <c r="BJ229" s="503"/>
      <c r="BK229" s="503"/>
      <c r="BL229" s="524"/>
      <c r="BS229" s="17"/>
    </row>
    <row r="230" spans="1:71" ht="13.5" customHeight="1" x14ac:dyDescent="0.25">
      <c r="A230" s="261"/>
      <c r="B230" s="674"/>
      <c r="C230" s="535"/>
      <c r="D230" s="536"/>
      <c r="E230" s="577"/>
      <c r="F230" s="535"/>
      <c r="G230" s="535"/>
      <c r="H230" s="535"/>
      <c r="I230" s="535"/>
      <c r="J230" s="535"/>
      <c r="K230" s="535"/>
      <c r="L230" s="674"/>
      <c r="M230" s="535"/>
      <c r="N230" s="536"/>
      <c r="O230" s="675"/>
      <c r="P230" s="535"/>
      <c r="Q230" s="535"/>
      <c r="R230" s="535"/>
      <c r="S230" s="535"/>
      <c r="T230" s="675"/>
      <c r="U230" s="535"/>
      <c r="V230" s="535"/>
      <c r="W230" s="535"/>
      <c r="X230" s="535"/>
      <c r="Y230" s="675" t="str">
        <f t="shared" si="5"/>
        <v/>
      </c>
      <c r="Z230" s="535"/>
      <c r="AA230" s="535"/>
      <c r="AB230" s="535"/>
      <c r="AC230" s="536"/>
      <c r="AK230" s="674"/>
      <c r="AL230" s="535"/>
      <c r="AM230" s="536"/>
      <c r="AN230" s="577"/>
      <c r="AO230" s="535"/>
      <c r="AP230" s="535"/>
      <c r="AQ230" s="535"/>
      <c r="AR230" s="535"/>
      <c r="AS230" s="535"/>
      <c r="AT230" s="535"/>
      <c r="AU230" s="674"/>
      <c r="AV230" s="535"/>
      <c r="AW230" s="536"/>
      <c r="AX230" s="675"/>
      <c r="AY230" s="535"/>
      <c r="AZ230" s="535"/>
      <c r="BA230" s="535"/>
      <c r="BB230" s="535"/>
      <c r="BC230" s="675"/>
      <c r="BD230" s="535"/>
      <c r="BE230" s="535"/>
      <c r="BF230" s="535"/>
      <c r="BG230" s="535"/>
      <c r="BH230" s="675" t="str">
        <f t="shared" si="6"/>
        <v/>
      </c>
      <c r="BI230" s="535"/>
      <c r="BJ230" s="535"/>
      <c r="BK230" s="535"/>
      <c r="BL230" s="536"/>
      <c r="BS230" s="17"/>
    </row>
    <row r="231" spans="1:71" ht="13.5" customHeight="1" x14ac:dyDescent="0.25">
      <c r="A231" s="20"/>
      <c r="B231" s="262" t="s">
        <v>214</v>
      </c>
      <c r="C231" s="263"/>
      <c r="D231" s="263"/>
      <c r="E231" s="263"/>
      <c r="F231" s="263"/>
      <c r="G231" s="263"/>
      <c r="H231" s="263"/>
      <c r="I231" s="263"/>
      <c r="J231" s="263"/>
      <c r="K231" s="263"/>
      <c r="L231" s="263"/>
      <c r="M231" s="263"/>
      <c r="N231" s="263"/>
      <c r="O231" s="520" t="str">
        <f>IF(SUM(O203:S230)=0,"",SUM(O203:S230))</f>
        <v/>
      </c>
      <c r="P231" s="519"/>
      <c r="Q231" s="519"/>
      <c r="R231" s="519"/>
      <c r="S231" s="521"/>
      <c r="T231" s="520" t="str">
        <f>IF(SUM(T203:X230)=0,"",SUM(T203:X230))</f>
        <v/>
      </c>
      <c r="U231" s="519"/>
      <c r="V231" s="519"/>
      <c r="W231" s="519"/>
      <c r="X231" s="521"/>
      <c r="Y231" s="520" t="str">
        <f>IF(SUM(Y203:AC230)=0,"",SUM(Y203:AC230))</f>
        <v/>
      </c>
      <c r="Z231" s="519"/>
      <c r="AA231" s="519"/>
      <c r="AB231" s="519"/>
      <c r="AC231" s="521"/>
      <c r="AK231" s="262" t="s">
        <v>214</v>
      </c>
      <c r="AL231" s="263"/>
      <c r="AM231" s="263"/>
      <c r="AN231" s="263"/>
      <c r="AO231" s="263"/>
      <c r="AP231" s="263"/>
      <c r="AQ231" s="263"/>
      <c r="AR231" s="263"/>
      <c r="AS231" s="263"/>
      <c r="AT231" s="263"/>
      <c r="AU231" s="263"/>
      <c r="AV231" s="263"/>
      <c r="AW231" s="263"/>
      <c r="AX231" s="520" t="str">
        <f>IF(SUM(AX203:BB230)=0,"",SUM(AX203:BB230))</f>
        <v/>
      </c>
      <c r="AY231" s="519"/>
      <c r="AZ231" s="519"/>
      <c r="BA231" s="519"/>
      <c r="BB231" s="521"/>
      <c r="BC231" s="520" t="str">
        <f>IF(SUM(BC203:BG230)=0,"",SUM(BC203:BG230))</f>
        <v/>
      </c>
      <c r="BD231" s="519"/>
      <c r="BE231" s="519"/>
      <c r="BF231" s="519"/>
      <c r="BG231" s="521"/>
      <c r="BH231" s="520" t="str">
        <f>IF(SUM(BH203:BL230)=0,"",SUM(BH203:BL230))</f>
        <v/>
      </c>
      <c r="BI231" s="519"/>
      <c r="BJ231" s="519"/>
      <c r="BK231" s="519"/>
      <c r="BL231" s="521"/>
      <c r="BS231" s="17"/>
    </row>
    <row r="232" spans="1:71" ht="13.5" customHeight="1" x14ac:dyDescent="0.25">
      <c r="BS232" s="17"/>
    </row>
  </sheetData>
  <mergeCells count="1917">
    <mergeCell ref="B135:N135"/>
    <mergeCell ref="O135:Q135"/>
    <mergeCell ref="R135:T135"/>
    <mergeCell ref="U135:W135"/>
    <mergeCell ref="X135:Z135"/>
    <mergeCell ref="AA135:AC135"/>
    <mergeCell ref="AD135:AF135"/>
    <mergeCell ref="BB136:BD136"/>
    <mergeCell ref="BE136:BG136"/>
    <mergeCell ref="BH136:BJ136"/>
    <mergeCell ref="BK136:BM136"/>
    <mergeCell ref="BH137:BJ138"/>
    <mergeCell ref="BK137:BM138"/>
    <mergeCell ref="AG136:AI136"/>
    <mergeCell ref="AJ136:AL136"/>
    <mergeCell ref="AM136:AO136"/>
    <mergeCell ref="AP136:AR136"/>
    <mergeCell ref="AS136:AU136"/>
    <mergeCell ref="AV136:AX136"/>
    <mergeCell ref="AY136:BA136"/>
    <mergeCell ref="B136:N136"/>
    <mergeCell ref="O136:Q136"/>
    <mergeCell ref="R136:T136"/>
    <mergeCell ref="U136:W136"/>
    <mergeCell ref="X136:Z136"/>
    <mergeCell ref="AA136:AC136"/>
    <mergeCell ref="AD136:AF136"/>
    <mergeCell ref="B137:N138"/>
    <mergeCell ref="O137:Q138"/>
    <mergeCell ref="R137:T138"/>
    <mergeCell ref="U137:W138"/>
    <mergeCell ref="X137:Z138"/>
    <mergeCell ref="AA134:AC134"/>
    <mergeCell ref="AD134:AF134"/>
    <mergeCell ref="BB137:BD138"/>
    <mergeCell ref="BE137:BG138"/>
    <mergeCell ref="AG137:AI138"/>
    <mergeCell ref="AJ137:AL138"/>
    <mergeCell ref="AM137:AO138"/>
    <mergeCell ref="AP137:AR138"/>
    <mergeCell ref="AS137:AU138"/>
    <mergeCell ref="AV137:AX138"/>
    <mergeCell ref="AY137:BA138"/>
    <mergeCell ref="BB135:BD135"/>
    <mergeCell ref="BE135:BG135"/>
    <mergeCell ref="BH135:BJ135"/>
    <mergeCell ref="BK135:BM135"/>
    <mergeCell ref="AG135:AI135"/>
    <mergeCell ref="AJ135:AL135"/>
    <mergeCell ref="AM135:AO135"/>
    <mergeCell ref="AP135:AR135"/>
    <mergeCell ref="AS135:AU135"/>
    <mergeCell ref="AV135:AX135"/>
    <mergeCell ref="AY135:BA135"/>
    <mergeCell ref="AA137:AC138"/>
    <mergeCell ref="AD137:AF138"/>
    <mergeCell ref="B131:N131"/>
    <mergeCell ref="O131:Q131"/>
    <mergeCell ref="R131:T131"/>
    <mergeCell ref="U131:W131"/>
    <mergeCell ref="X131:Z131"/>
    <mergeCell ref="AA131:AC131"/>
    <mergeCell ref="AD131:AF131"/>
    <mergeCell ref="BB132:BD133"/>
    <mergeCell ref="BE132:BG133"/>
    <mergeCell ref="BH132:BJ133"/>
    <mergeCell ref="BK132:BM133"/>
    <mergeCell ref="BH134:BJ134"/>
    <mergeCell ref="BK134:BM134"/>
    <mergeCell ref="AG132:AI133"/>
    <mergeCell ref="AJ132:AL133"/>
    <mergeCell ref="AM132:AO133"/>
    <mergeCell ref="AP132:AR133"/>
    <mergeCell ref="AS132:AU133"/>
    <mergeCell ref="AV132:AX133"/>
    <mergeCell ref="AY132:BA133"/>
    <mergeCell ref="B132:N133"/>
    <mergeCell ref="O132:Q133"/>
    <mergeCell ref="R132:T133"/>
    <mergeCell ref="U132:W133"/>
    <mergeCell ref="X132:Z133"/>
    <mergeCell ref="AA132:AC133"/>
    <mergeCell ref="AD132:AF133"/>
    <mergeCell ref="B134:N134"/>
    <mergeCell ref="O134:Q134"/>
    <mergeCell ref="R134:T134"/>
    <mergeCell ref="U134:W134"/>
    <mergeCell ref="X134:Z134"/>
    <mergeCell ref="BB134:BD134"/>
    <mergeCell ref="BE134:BG134"/>
    <mergeCell ref="AG134:AI134"/>
    <mergeCell ref="AJ134:AL134"/>
    <mergeCell ref="AM134:AO134"/>
    <mergeCell ref="AP134:AR134"/>
    <mergeCell ref="AS134:AU134"/>
    <mergeCell ref="AV134:AX134"/>
    <mergeCell ref="AY134:BA134"/>
    <mergeCell ref="BB131:BD131"/>
    <mergeCell ref="BE131:BG131"/>
    <mergeCell ref="BH131:BJ131"/>
    <mergeCell ref="BK131:BM131"/>
    <mergeCell ref="AG131:AI131"/>
    <mergeCell ref="AJ131:AL131"/>
    <mergeCell ref="AM131:AO131"/>
    <mergeCell ref="AP131:AR131"/>
    <mergeCell ref="AS131:AU131"/>
    <mergeCell ref="AV131:AX131"/>
    <mergeCell ref="AY131:BA131"/>
    <mergeCell ref="BN124:BR127"/>
    <mergeCell ref="R126:T127"/>
    <mergeCell ref="O127:Q127"/>
    <mergeCell ref="B124:N128"/>
    <mergeCell ref="X124:Z127"/>
    <mergeCell ref="AA124:AC127"/>
    <mergeCell ref="AD124:AF127"/>
    <mergeCell ref="AG124:AI127"/>
    <mergeCell ref="AJ124:AL127"/>
    <mergeCell ref="AM124:AO127"/>
    <mergeCell ref="BB129:BD129"/>
    <mergeCell ref="BE129:BG129"/>
    <mergeCell ref="BH129:BJ129"/>
    <mergeCell ref="BK129:BM129"/>
    <mergeCell ref="BH130:BJ130"/>
    <mergeCell ref="BK130:BM130"/>
    <mergeCell ref="B130:N130"/>
    <mergeCell ref="O130:Q130"/>
    <mergeCell ref="R130:T130"/>
    <mergeCell ref="U130:W130"/>
    <mergeCell ref="X130:Z130"/>
    <mergeCell ref="AA130:AC130"/>
    <mergeCell ref="AD130:AF130"/>
    <mergeCell ref="BB130:BD130"/>
    <mergeCell ref="BE130:BG130"/>
    <mergeCell ref="AG130:AI130"/>
    <mergeCell ref="AJ130:AL130"/>
    <mergeCell ref="AM130:AO130"/>
    <mergeCell ref="AP130:AR130"/>
    <mergeCell ref="AS130:AU130"/>
    <mergeCell ref="AV130:AX130"/>
    <mergeCell ref="AY130:BA130"/>
    <mergeCell ref="AV113:AX113"/>
    <mergeCell ref="AY113:BA113"/>
    <mergeCell ref="AA113:AC113"/>
    <mergeCell ref="AD113:AF113"/>
    <mergeCell ref="AG113:AI113"/>
    <mergeCell ref="AJ113:AL113"/>
    <mergeCell ref="AM113:AO113"/>
    <mergeCell ref="AP113:AR113"/>
    <mergeCell ref="AS113:AU113"/>
    <mergeCell ref="AP124:AR127"/>
    <mergeCell ref="AS124:AU127"/>
    <mergeCell ref="O115:Q115"/>
    <mergeCell ref="R115:T115"/>
    <mergeCell ref="U115:W115"/>
    <mergeCell ref="X115:Z115"/>
    <mergeCell ref="AA115:AC115"/>
    <mergeCell ref="AY115:BA115"/>
    <mergeCell ref="BB115:BD115"/>
    <mergeCell ref="BE115:BG115"/>
    <mergeCell ref="BH115:BJ115"/>
    <mergeCell ref="BK115:BM115"/>
    <mergeCell ref="BN115:BR115"/>
    <mergeCell ref="AD115:AF115"/>
    <mergeCell ref="AG115:AI115"/>
    <mergeCell ref="AJ115:AL115"/>
    <mergeCell ref="AM115:AO115"/>
    <mergeCell ref="AP115:AR115"/>
    <mergeCell ref="AS115:AU115"/>
    <mergeCell ref="AV115:AX115"/>
    <mergeCell ref="BB114:BD114"/>
    <mergeCell ref="BE114:BG114"/>
    <mergeCell ref="BH114:BJ114"/>
    <mergeCell ref="BK114:BM114"/>
    <mergeCell ref="BN114:BR114"/>
    <mergeCell ref="AA114:AC114"/>
    <mergeCell ref="AD114:AF114"/>
    <mergeCell ref="AG114:AI114"/>
    <mergeCell ref="AJ114:AL114"/>
    <mergeCell ref="AM114:AO114"/>
    <mergeCell ref="AP114:AR114"/>
    <mergeCell ref="AS114:AU114"/>
    <mergeCell ref="B114:D114"/>
    <mergeCell ref="E114:I114"/>
    <mergeCell ref="J114:N114"/>
    <mergeCell ref="O114:Q114"/>
    <mergeCell ref="R114:T114"/>
    <mergeCell ref="U114:W114"/>
    <mergeCell ref="X114:Z114"/>
    <mergeCell ref="AG129:AI129"/>
    <mergeCell ref="AJ129:AL129"/>
    <mergeCell ref="AM129:AO129"/>
    <mergeCell ref="AP129:AR129"/>
    <mergeCell ref="AS129:AU129"/>
    <mergeCell ref="AV129:AX129"/>
    <mergeCell ref="AY129:BA129"/>
    <mergeCell ref="B129:N129"/>
    <mergeCell ref="O129:Q129"/>
    <mergeCell ref="R129:T129"/>
    <mergeCell ref="U129:W129"/>
    <mergeCell ref="X129:Z129"/>
    <mergeCell ref="AA129:AC129"/>
    <mergeCell ref="AD129:AF129"/>
    <mergeCell ref="B111:D111"/>
    <mergeCell ref="E111:I111"/>
    <mergeCell ref="J111:N111"/>
    <mergeCell ref="O111:Q111"/>
    <mergeCell ref="R111:T111"/>
    <mergeCell ref="U111:W111"/>
    <mergeCell ref="X111:Z111"/>
    <mergeCell ref="B112:D112"/>
    <mergeCell ref="E112:I112"/>
    <mergeCell ref="J112:N112"/>
    <mergeCell ref="O112:Q112"/>
    <mergeCell ref="R112:T112"/>
    <mergeCell ref="U112:W112"/>
    <mergeCell ref="X112:Z112"/>
    <mergeCell ref="AV114:AX114"/>
    <mergeCell ref="AY114:BA114"/>
    <mergeCell ref="F115:I115"/>
    <mergeCell ref="K115:N115"/>
    <mergeCell ref="B113:D113"/>
    <mergeCell ref="E113:I113"/>
    <mergeCell ref="J113:N113"/>
    <mergeCell ref="O113:Q113"/>
    <mergeCell ref="R113:T113"/>
    <mergeCell ref="U113:W113"/>
    <mergeCell ref="X113:Z113"/>
    <mergeCell ref="BH113:BJ113"/>
    <mergeCell ref="BK113:BM113"/>
    <mergeCell ref="BB112:BD112"/>
    <mergeCell ref="BE112:BG112"/>
    <mergeCell ref="BH112:BJ112"/>
    <mergeCell ref="BK112:BM112"/>
    <mergeCell ref="BN112:BR112"/>
    <mergeCell ref="BB113:BD113"/>
    <mergeCell ref="BE113:BG113"/>
    <mergeCell ref="BN113:BR113"/>
    <mergeCell ref="B110:D110"/>
    <mergeCell ref="E110:I110"/>
    <mergeCell ref="J110:N110"/>
    <mergeCell ref="O110:Q110"/>
    <mergeCell ref="R110:T110"/>
    <mergeCell ref="U110:W110"/>
    <mergeCell ref="X110:Z110"/>
    <mergeCell ref="AA111:AC111"/>
    <mergeCell ref="AD111:AF111"/>
    <mergeCell ref="AG111:AI111"/>
    <mergeCell ref="AJ111:AL111"/>
    <mergeCell ref="AM111:AO111"/>
    <mergeCell ref="AP111:AR111"/>
    <mergeCell ref="AS111:AU111"/>
    <mergeCell ref="AV111:AX111"/>
    <mergeCell ref="AY111:BA111"/>
    <mergeCell ref="BB111:BD111"/>
    <mergeCell ref="AV112:AX112"/>
    <mergeCell ref="AY112:BA112"/>
    <mergeCell ref="AA112:AC112"/>
    <mergeCell ref="AD112:AF112"/>
    <mergeCell ref="AG112:AI112"/>
    <mergeCell ref="AJ112:AL112"/>
    <mergeCell ref="AM112:AO112"/>
    <mergeCell ref="AP112:AR112"/>
    <mergeCell ref="AS112:AU112"/>
    <mergeCell ref="AV110:AX110"/>
    <mergeCell ref="AY110:BA110"/>
    <mergeCell ref="BB110:BD110"/>
    <mergeCell ref="BE110:BG110"/>
    <mergeCell ref="BH110:BJ110"/>
    <mergeCell ref="BK110:BM110"/>
    <mergeCell ref="BN110:BR110"/>
    <mergeCell ref="AA110:AC110"/>
    <mergeCell ref="AD110:AF110"/>
    <mergeCell ref="AG110:AI110"/>
    <mergeCell ref="AJ110:AL110"/>
    <mergeCell ref="AM110:AO110"/>
    <mergeCell ref="AP110:AR110"/>
    <mergeCell ref="AS110:AU110"/>
    <mergeCell ref="BE111:BG111"/>
    <mergeCell ref="BH111:BJ111"/>
    <mergeCell ref="BK111:BM111"/>
    <mergeCell ref="BN111:BR111"/>
    <mergeCell ref="AV109:AX109"/>
    <mergeCell ref="AY109:BA109"/>
    <mergeCell ref="BB109:BD109"/>
    <mergeCell ref="BE109:BG109"/>
    <mergeCell ref="BH109:BJ109"/>
    <mergeCell ref="BK109:BM109"/>
    <mergeCell ref="BN109:BR109"/>
    <mergeCell ref="AA109:AC109"/>
    <mergeCell ref="AD109:AF109"/>
    <mergeCell ref="AG109:AI109"/>
    <mergeCell ref="AJ109:AL109"/>
    <mergeCell ref="AM109:AO109"/>
    <mergeCell ref="AP109:AR109"/>
    <mergeCell ref="AS109:AU109"/>
    <mergeCell ref="B109:D109"/>
    <mergeCell ref="E109:I109"/>
    <mergeCell ref="J109:N109"/>
    <mergeCell ref="O109:Q109"/>
    <mergeCell ref="R109:T109"/>
    <mergeCell ref="U109:W109"/>
    <mergeCell ref="X109:Z109"/>
    <mergeCell ref="AV108:AX108"/>
    <mergeCell ref="AY108:BA108"/>
    <mergeCell ref="BB108:BD108"/>
    <mergeCell ref="BE108:BG108"/>
    <mergeCell ref="BH108:BJ108"/>
    <mergeCell ref="BK108:BM108"/>
    <mergeCell ref="BN108:BR108"/>
    <mergeCell ref="AA108:AC108"/>
    <mergeCell ref="AD108:AF108"/>
    <mergeCell ref="AG108:AI108"/>
    <mergeCell ref="AJ108:AL108"/>
    <mergeCell ref="AM108:AO108"/>
    <mergeCell ref="AP108:AR108"/>
    <mergeCell ref="AS108:AU108"/>
    <mergeCell ref="B108:D108"/>
    <mergeCell ref="E108:I108"/>
    <mergeCell ref="J108:N108"/>
    <mergeCell ref="O108:Q108"/>
    <mergeCell ref="R108:T108"/>
    <mergeCell ref="U108:W108"/>
    <mergeCell ref="X108:Z108"/>
    <mergeCell ref="BB107:BD107"/>
    <mergeCell ref="BE107:BG107"/>
    <mergeCell ref="BH107:BJ107"/>
    <mergeCell ref="BK107:BM107"/>
    <mergeCell ref="BN107:BR107"/>
    <mergeCell ref="AV106:AX106"/>
    <mergeCell ref="AY106:BA106"/>
    <mergeCell ref="BB106:BD106"/>
    <mergeCell ref="BE106:BG106"/>
    <mergeCell ref="BH106:BJ106"/>
    <mergeCell ref="BK106:BM106"/>
    <mergeCell ref="BN106:BR106"/>
    <mergeCell ref="B107:D107"/>
    <mergeCell ref="E107:I107"/>
    <mergeCell ref="J107:N107"/>
    <mergeCell ref="O107:Q107"/>
    <mergeCell ref="R107:T107"/>
    <mergeCell ref="U107:W107"/>
    <mergeCell ref="X107:Z107"/>
    <mergeCell ref="BE105:BG105"/>
    <mergeCell ref="BH105:BJ105"/>
    <mergeCell ref="BK105:BM105"/>
    <mergeCell ref="BN105:BR105"/>
    <mergeCell ref="AA105:AC105"/>
    <mergeCell ref="AD105:AF105"/>
    <mergeCell ref="AG105:AI105"/>
    <mergeCell ref="AJ105:AL105"/>
    <mergeCell ref="AM105:AO105"/>
    <mergeCell ref="AP105:AR105"/>
    <mergeCell ref="AS105:AU105"/>
    <mergeCell ref="B105:D105"/>
    <mergeCell ref="E105:I105"/>
    <mergeCell ref="J105:N105"/>
    <mergeCell ref="O105:Q105"/>
    <mergeCell ref="R105:T105"/>
    <mergeCell ref="U105:W105"/>
    <mergeCell ref="X105:Z105"/>
    <mergeCell ref="AV107:AX107"/>
    <mergeCell ref="AY107:BA107"/>
    <mergeCell ref="AA107:AC107"/>
    <mergeCell ref="AD107:AF107"/>
    <mergeCell ref="AG107:AI107"/>
    <mergeCell ref="AJ107:AL107"/>
    <mergeCell ref="AM107:AO107"/>
    <mergeCell ref="AP107:AR107"/>
    <mergeCell ref="AS107:AU107"/>
    <mergeCell ref="B102:D102"/>
    <mergeCell ref="E102:I102"/>
    <mergeCell ref="J102:N102"/>
    <mergeCell ref="O102:Q102"/>
    <mergeCell ref="R102:T102"/>
    <mergeCell ref="U102:W102"/>
    <mergeCell ref="X102:Z102"/>
    <mergeCell ref="B103:D103"/>
    <mergeCell ref="E103:I103"/>
    <mergeCell ref="J103:N103"/>
    <mergeCell ref="O103:Q103"/>
    <mergeCell ref="R103:T103"/>
    <mergeCell ref="U103:W103"/>
    <mergeCell ref="X103:Z103"/>
    <mergeCell ref="AV105:AX105"/>
    <mergeCell ref="AY105:BA105"/>
    <mergeCell ref="BE102:BG102"/>
    <mergeCell ref="BH102:BJ102"/>
    <mergeCell ref="BK102:BM102"/>
    <mergeCell ref="BN102:BR102"/>
    <mergeCell ref="B104:D104"/>
    <mergeCell ref="E104:I104"/>
    <mergeCell ref="J104:N104"/>
    <mergeCell ref="O104:Q104"/>
    <mergeCell ref="R104:T104"/>
    <mergeCell ref="U104:W104"/>
    <mergeCell ref="X104:Z104"/>
    <mergeCell ref="BH104:BJ104"/>
    <mergeCell ref="BK104:BM104"/>
    <mergeCell ref="BB103:BD103"/>
    <mergeCell ref="BE103:BG103"/>
    <mergeCell ref="BH103:BJ103"/>
    <mergeCell ref="BK103:BM103"/>
    <mergeCell ref="BN103:BR103"/>
    <mergeCell ref="BB104:BD104"/>
    <mergeCell ref="BE104:BG104"/>
    <mergeCell ref="BN104:BR104"/>
    <mergeCell ref="BE101:BG101"/>
    <mergeCell ref="BH101:BJ101"/>
    <mergeCell ref="BK101:BM101"/>
    <mergeCell ref="BN101:BR101"/>
    <mergeCell ref="AA101:AC101"/>
    <mergeCell ref="AD101:AF101"/>
    <mergeCell ref="AG101:AI101"/>
    <mergeCell ref="AJ101:AL101"/>
    <mergeCell ref="AM101:AO101"/>
    <mergeCell ref="AP101:AR101"/>
    <mergeCell ref="AS101:AU101"/>
    <mergeCell ref="B101:D101"/>
    <mergeCell ref="E101:I101"/>
    <mergeCell ref="J101:N101"/>
    <mergeCell ref="O101:Q101"/>
    <mergeCell ref="R101:T101"/>
    <mergeCell ref="U101:W101"/>
    <mergeCell ref="X101:Z101"/>
    <mergeCell ref="AA106:AC106"/>
    <mergeCell ref="AD106:AF106"/>
    <mergeCell ref="AG106:AI106"/>
    <mergeCell ref="AJ106:AL106"/>
    <mergeCell ref="AM106:AO106"/>
    <mergeCell ref="AP106:AR106"/>
    <mergeCell ref="AS106:AU106"/>
    <mergeCell ref="B106:D106"/>
    <mergeCell ref="E106:I106"/>
    <mergeCell ref="J106:N106"/>
    <mergeCell ref="O106:Q106"/>
    <mergeCell ref="R106:T106"/>
    <mergeCell ref="U106:W106"/>
    <mergeCell ref="X106:Z106"/>
    <mergeCell ref="AV101:AX101"/>
    <mergeCell ref="AY101:BA101"/>
    <mergeCell ref="BB101:BD101"/>
    <mergeCell ref="AA102:AC102"/>
    <mergeCell ref="AD102:AF102"/>
    <mergeCell ref="AG102:AI102"/>
    <mergeCell ref="AJ102:AL102"/>
    <mergeCell ref="AM102:AO102"/>
    <mergeCell ref="AP102:AR102"/>
    <mergeCell ref="AS102:AU102"/>
    <mergeCell ref="AV102:AX102"/>
    <mergeCell ref="AY102:BA102"/>
    <mergeCell ref="BB102:BD102"/>
    <mergeCell ref="BB105:BD105"/>
    <mergeCell ref="AV103:AX103"/>
    <mergeCell ref="AY103:BA103"/>
    <mergeCell ref="AA103:AC103"/>
    <mergeCell ref="AD103:AF103"/>
    <mergeCell ref="AG103:AI103"/>
    <mergeCell ref="AJ103:AL103"/>
    <mergeCell ref="AM103:AO103"/>
    <mergeCell ref="AP103:AR103"/>
    <mergeCell ref="AS103:AU103"/>
    <mergeCell ref="AV104:AX104"/>
    <mergeCell ref="AY104:BA104"/>
    <mergeCell ref="AA104:AC104"/>
    <mergeCell ref="AD104:AF104"/>
    <mergeCell ref="AG104:AI104"/>
    <mergeCell ref="AJ104:AL104"/>
    <mergeCell ref="AM104:AO104"/>
    <mergeCell ref="AP104:AR104"/>
    <mergeCell ref="AS104:AU104"/>
    <mergeCell ref="AV100:AX100"/>
    <mergeCell ref="AY100:BA100"/>
    <mergeCell ref="BB100:BD100"/>
    <mergeCell ref="BE100:BG100"/>
    <mergeCell ref="BH100:BJ100"/>
    <mergeCell ref="BK100:BM100"/>
    <mergeCell ref="BN100:BR100"/>
    <mergeCell ref="AA100:AC100"/>
    <mergeCell ref="AD100:AF100"/>
    <mergeCell ref="AG100:AI100"/>
    <mergeCell ref="AJ100:AL100"/>
    <mergeCell ref="AM100:AO100"/>
    <mergeCell ref="AP100:AR100"/>
    <mergeCell ref="AS100:AU100"/>
    <mergeCell ref="B100:D100"/>
    <mergeCell ref="E100:I100"/>
    <mergeCell ref="J100:N100"/>
    <mergeCell ref="O100:Q100"/>
    <mergeCell ref="R100:T100"/>
    <mergeCell ref="U100:W100"/>
    <mergeCell ref="X100:Z100"/>
    <mergeCell ref="AV99:AX99"/>
    <mergeCell ref="AY99:BA99"/>
    <mergeCell ref="BB99:BD99"/>
    <mergeCell ref="BE99:BG99"/>
    <mergeCell ref="BH99:BJ99"/>
    <mergeCell ref="BK99:BM99"/>
    <mergeCell ref="BN99:BR99"/>
    <mergeCell ref="AA99:AC99"/>
    <mergeCell ref="AD99:AF99"/>
    <mergeCell ref="AG99:AI99"/>
    <mergeCell ref="AJ99:AL99"/>
    <mergeCell ref="AM99:AO99"/>
    <mergeCell ref="AP99:AR99"/>
    <mergeCell ref="AS99:AU99"/>
    <mergeCell ref="B99:D99"/>
    <mergeCell ref="E99:I99"/>
    <mergeCell ref="J99:N99"/>
    <mergeCell ref="O99:Q99"/>
    <mergeCell ref="R99:T99"/>
    <mergeCell ref="U99:W99"/>
    <mergeCell ref="X99:Z99"/>
    <mergeCell ref="BB98:BD98"/>
    <mergeCell ref="BE98:BG98"/>
    <mergeCell ref="BH98:BJ98"/>
    <mergeCell ref="BK98:BM98"/>
    <mergeCell ref="BN98:BR98"/>
    <mergeCell ref="AV97:AX97"/>
    <mergeCell ref="AY97:BA97"/>
    <mergeCell ref="BB97:BD97"/>
    <mergeCell ref="BE97:BG97"/>
    <mergeCell ref="BH97:BJ97"/>
    <mergeCell ref="BK97:BM97"/>
    <mergeCell ref="BN97:BR97"/>
    <mergeCell ref="B98:D98"/>
    <mergeCell ref="E98:I98"/>
    <mergeCell ref="J98:N98"/>
    <mergeCell ref="O98:Q98"/>
    <mergeCell ref="R98:T98"/>
    <mergeCell ref="U98:W98"/>
    <mergeCell ref="X98:Z98"/>
    <mergeCell ref="BE96:BG96"/>
    <mergeCell ref="BH96:BJ96"/>
    <mergeCell ref="BK96:BM96"/>
    <mergeCell ref="BN96:BR96"/>
    <mergeCell ref="AA96:AC96"/>
    <mergeCell ref="AD96:AF96"/>
    <mergeCell ref="AG96:AI96"/>
    <mergeCell ref="AJ96:AL96"/>
    <mergeCell ref="AM96:AO96"/>
    <mergeCell ref="AP96:AR96"/>
    <mergeCell ref="AS96:AU96"/>
    <mergeCell ref="B96:D96"/>
    <mergeCell ref="E96:I96"/>
    <mergeCell ref="J96:N96"/>
    <mergeCell ref="O96:Q96"/>
    <mergeCell ref="R96:T96"/>
    <mergeCell ref="U96:W96"/>
    <mergeCell ref="X96:Z96"/>
    <mergeCell ref="AV98:AX98"/>
    <mergeCell ref="AY98:BA98"/>
    <mergeCell ref="AA98:AC98"/>
    <mergeCell ref="AD98:AF98"/>
    <mergeCell ref="AG98:AI98"/>
    <mergeCell ref="AJ98:AL98"/>
    <mergeCell ref="AM98:AO98"/>
    <mergeCell ref="AP98:AR98"/>
    <mergeCell ref="AS98:AU98"/>
    <mergeCell ref="B93:D93"/>
    <mergeCell ref="E93:I93"/>
    <mergeCell ref="J93:N93"/>
    <mergeCell ref="O93:Q93"/>
    <mergeCell ref="R93:T93"/>
    <mergeCell ref="U93:W93"/>
    <mergeCell ref="X93:Z93"/>
    <mergeCell ref="B94:D94"/>
    <mergeCell ref="E94:I94"/>
    <mergeCell ref="J94:N94"/>
    <mergeCell ref="O94:Q94"/>
    <mergeCell ref="R94:T94"/>
    <mergeCell ref="U94:W94"/>
    <mergeCell ref="X94:Z94"/>
    <mergeCell ref="AV96:AX96"/>
    <mergeCell ref="AY96:BA96"/>
    <mergeCell ref="BE93:BG93"/>
    <mergeCell ref="BH93:BJ93"/>
    <mergeCell ref="BK93:BM93"/>
    <mergeCell ref="BN93:BR93"/>
    <mergeCell ref="B95:D95"/>
    <mergeCell ref="E95:I95"/>
    <mergeCell ref="J95:N95"/>
    <mergeCell ref="O95:Q95"/>
    <mergeCell ref="R95:T95"/>
    <mergeCell ref="U95:W95"/>
    <mergeCell ref="X95:Z95"/>
    <mergeCell ref="BH95:BJ95"/>
    <mergeCell ref="BK95:BM95"/>
    <mergeCell ref="BB94:BD94"/>
    <mergeCell ref="BE94:BG94"/>
    <mergeCell ref="BH94:BJ94"/>
    <mergeCell ref="BK94:BM94"/>
    <mergeCell ref="BN94:BR94"/>
    <mergeCell ref="BB95:BD95"/>
    <mergeCell ref="BE95:BG95"/>
    <mergeCell ref="BN95:BR95"/>
    <mergeCell ref="BE92:BG92"/>
    <mergeCell ref="BH92:BJ92"/>
    <mergeCell ref="BK92:BM92"/>
    <mergeCell ref="BN92:BR92"/>
    <mergeCell ref="AA92:AC92"/>
    <mergeCell ref="AD92:AF92"/>
    <mergeCell ref="AG92:AI92"/>
    <mergeCell ref="AJ92:AL92"/>
    <mergeCell ref="AM92:AO92"/>
    <mergeCell ref="AP92:AR92"/>
    <mergeCell ref="AS92:AU92"/>
    <mergeCell ref="B92:D92"/>
    <mergeCell ref="E92:I92"/>
    <mergeCell ref="J92:N92"/>
    <mergeCell ref="O92:Q92"/>
    <mergeCell ref="R92:T92"/>
    <mergeCell ref="U92:W92"/>
    <mergeCell ref="X92:Z92"/>
    <mergeCell ref="AA97:AC97"/>
    <mergeCell ref="AD97:AF97"/>
    <mergeCell ref="AG97:AI97"/>
    <mergeCell ref="AJ97:AL97"/>
    <mergeCell ref="AM97:AO97"/>
    <mergeCell ref="AP97:AR97"/>
    <mergeCell ref="AS97:AU97"/>
    <mergeCell ref="B97:D97"/>
    <mergeCell ref="E97:I97"/>
    <mergeCell ref="J97:N97"/>
    <mergeCell ref="O97:Q97"/>
    <mergeCell ref="R97:T97"/>
    <mergeCell ref="U97:W97"/>
    <mergeCell ref="X97:Z97"/>
    <mergeCell ref="AV92:AX92"/>
    <mergeCell ref="AY92:BA92"/>
    <mergeCell ref="BB92:BD92"/>
    <mergeCell ref="AA93:AC93"/>
    <mergeCell ref="AD93:AF93"/>
    <mergeCell ref="AG93:AI93"/>
    <mergeCell ref="AJ93:AL93"/>
    <mergeCell ref="AM93:AO93"/>
    <mergeCell ref="AP93:AR93"/>
    <mergeCell ref="AS93:AU93"/>
    <mergeCell ref="AV93:AX93"/>
    <mergeCell ref="AY93:BA93"/>
    <mergeCell ref="BB93:BD93"/>
    <mergeCell ref="BB96:BD96"/>
    <mergeCell ref="AV94:AX94"/>
    <mergeCell ref="AY94:BA94"/>
    <mergeCell ref="AA94:AC94"/>
    <mergeCell ref="AD94:AF94"/>
    <mergeCell ref="AG94:AI94"/>
    <mergeCell ref="AJ94:AL94"/>
    <mergeCell ref="AM94:AO94"/>
    <mergeCell ref="AP94:AR94"/>
    <mergeCell ref="AS94:AU94"/>
    <mergeCell ref="AV95:AX95"/>
    <mergeCell ref="AY95:BA95"/>
    <mergeCell ref="AA95:AC95"/>
    <mergeCell ref="AD95:AF95"/>
    <mergeCell ref="AG95:AI95"/>
    <mergeCell ref="AJ95:AL95"/>
    <mergeCell ref="AM95:AO95"/>
    <mergeCell ref="AP95:AR95"/>
    <mergeCell ref="AS95:AU95"/>
    <mergeCell ref="AV91:AX91"/>
    <mergeCell ref="AY91:BA91"/>
    <mergeCell ref="BB91:BD91"/>
    <mergeCell ref="BE91:BG91"/>
    <mergeCell ref="BH91:BJ91"/>
    <mergeCell ref="BK91:BM91"/>
    <mergeCell ref="BN91:BR91"/>
    <mergeCell ref="AA91:AC91"/>
    <mergeCell ref="AD91:AF91"/>
    <mergeCell ref="AG91:AI91"/>
    <mergeCell ref="AJ91:AL91"/>
    <mergeCell ref="AM91:AO91"/>
    <mergeCell ref="AP91:AR91"/>
    <mergeCell ref="AS91:AU91"/>
    <mergeCell ref="B91:D91"/>
    <mergeCell ref="E91:I91"/>
    <mergeCell ref="J91:N91"/>
    <mergeCell ref="O91:Q91"/>
    <mergeCell ref="R91:T91"/>
    <mergeCell ref="U91:W91"/>
    <mergeCell ref="X91:Z91"/>
    <mergeCell ref="AV90:AX90"/>
    <mergeCell ref="AY90:BA90"/>
    <mergeCell ref="BB90:BD90"/>
    <mergeCell ref="BE90:BG90"/>
    <mergeCell ref="BH90:BJ90"/>
    <mergeCell ref="BK90:BM90"/>
    <mergeCell ref="BN90:BR90"/>
    <mergeCell ref="AA90:AC90"/>
    <mergeCell ref="AD90:AF90"/>
    <mergeCell ref="AG90:AI90"/>
    <mergeCell ref="AJ90:AL90"/>
    <mergeCell ref="AM90:AO90"/>
    <mergeCell ref="AP90:AR90"/>
    <mergeCell ref="AS90:AU90"/>
    <mergeCell ref="B90:D90"/>
    <mergeCell ref="E90:I90"/>
    <mergeCell ref="J90:N90"/>
    <mergeCell ref="O90:Q90"/>
    <mergeCell ref="R90:T90"/>
    <mergeCell ref="U90:W90"/>
    <mergeCell ref="X90:Z90"/>
    <mergeCell ref="BB89:BD89"/>
    <mergeCell ref="BE89:BG89"/>
    <mergeCell ref="BH89:BJ89"/>
    <mergeCell ref="BK89:BM89"/>
    <mergeCell ref="BN89:BR89"/>
    <mergeCell ref="AV88:AX88"/>
    <mergeCell ref="AY88:BA88"/>
    <mergeCell ref="BB88:BD88"/>
    <mergeCell ref="BE88:BG88"/>
    <mergeCell ref="BH88:BJ88"/>
    <mergeCell ref="BK88:BM88"/>
    <mergeCell ref="BN88:BR88"/>
    <mergeCell ref="B89:D89"/>
    <mergeCell ref="E89:I89"/>
    <mergeCell ref="J89:N89"/>
    <mergeCell ref="O89:Q89"/>
    <mergeCell ref="R89:T89"/>
    <mergeCell ref="U89:W89"/>
    <mergeCell ref="X89:Z89"/>
    <mergeCell ref="B71:D71"/>
    <mergeCell ref="E71:I71"/>
    <mergeCell ref="J71:N71"/>
    <mergeCell ref="O71:Q71"/>
    <mergeCell ref="R71:T71"/>
    <mergeCell ref="U71:W71"/>
    <mergeCell ref="X71:Z71"/>
    <mergeCell ref="AJ83:AL86"/>
    <mergeCell ref="AM83:AO86"/>
    <mergeCell ref="AP83:AR86"/>
    <mergeCell ref="AS83:AU86"/>
    <mergeCell ref="BN83:BR86"/>
    <mergeCell ref="R85:T86"/>
    <mergeCell ref="O86:Q86"/>
    <mergeCell ref="B83:D87"/>
    <mergeCell ref="E83:I87"/>
    <mergeCell ref="J83:N87"/>
    <mergeCell ref="X83:Z86"/>
    <mergeCell ref="AA83:AC86"/>
    <mergeCell ref="AD83:AF86"/>
    <mergeCell ref="AG83:AI86"/>
    <mergeCell ref="AA74:AC74"/>
    <mergeCell ref="AD74:AF74"/>
    <mergeCell ref="AG74:AI74"/>
    <mergeCell ref="AJ74:AL74"/>
    <mergeCell ref="AM74:AO74"/>
    <mergeCell ref="AP74:AR74"/>
    <mergeCell ref="AS74:AU74"/>
    <mergeCell ref="B74:D74"/>
    <mergeCell ref="E74:I74"/>
    <mergeCell ref="J74:N74"/>
    <mergeCell ref="O74:Q74"/>
    <mergeCell ref="R74:T74"/>
    <mergeCell ref="U74:W74"/>
    <mergeCell ref="X74:Z74"/>
    <mergeCell ref="AV89:AX89"/>
    <mergeCell ref="AY89:BA89"/>
    <mergeCell ref="AA89:AC89"/>
    <mergeCell ref="AD89:AF89"/>
    <mergeCell ref="AG89:AI89"/>
    <mergeCell ref="AJ89:AL89"/>
    <mergeCell ref="AM89:AO89"/>
    <mergeCell ref="AP89:AR89"/>
    <mergeCell ref="AS89:AU89"/>
    <mergeCell ref="B88:D88"/>
    <mergeCell ref="E88:I88"/>
    <mergeCell ref="J88:N88"/>
    <mergeCell ref="O88:Q88"/>
    <mergeCell ref="R88:T88"/>
    <mergeCell ref="U88:W88"/>
    <mergeCell ref="X88:Z88"/>
    <mergeCell ref="B72:D72"/>
    <mergeCell ref="E72:I72"/>
    <mergeCell ref="J72:N72"/>
    <mergeCell ref="O72:Q72"/>
    <mergeCell ref="R72:T72"/>
    <mergeCell ref="U72:W72"/>
    <mergeCell ref="X72:Z72"/>
    <mergeCell ref="AV73:AX73"/>
    <mergeCell ref="AY73:BA73"/>
    <mergeCell ref="BB73:BD73"/>
    <mergeCell ref="AA73:AC73"/>
    <mergeCell ref="AD73:AF73"/>
    <mergeCell ref="AG73:AI73"/>
    <mergeCell ref="AJ73:AL73"/>
    <mergeCell ref="AM73:AO73"/>
    <mergeCell ref="AP73:AR73"/>
    <mergeCell ref="AS73:AU73"/>
    <mergeCell ref="B73:D73"/>
    <mergeCell ref="E73:I73"/>
    <mergeCell ref="J73:N73"/>
    <mergeCell ref="O73:Q73"/>
    <mergeCell ref="R73:T73"/>
    <mergeCell ref="U73:W73"/>
    <mergeCell ref="X73:Z73"/>
    <mergeCell ref="AV74:AX74"/>
    <mergeCell ref="AY76:BA76"/>
    <mergeCell ref="BB76:BD76"/>
    <mergeCell ref="BE76:BG76"/>
    <mergeCell ref="BH76:BJ76"/>
    <mergeCell ref="BK76:BM76"/>
    <mergeCell ref="BN76:BR76"/>
    <mergeCell ref="AD76:AF76"/>
    <mergeCell ref="AG76:AI76"/>
    <mergeCell ref="AJ76:AL76"/>
    <mergeCell ref="AM76:AO76"/>
    <mergeCell ref="AP76:AR76"/>
    <mergeCell ref="AS76:AU76"/>
    <mergeCell ref="AV76:AX76"/>
    <mergeCell ref="AA88:AC88"/>
    <mergeCell ref="AD88:AF88"/>
    <mergeCell ref="AG88:AI88"/>
    <mergeCell ref="AJ88:AL88"/>
    <mergeCell ref="AM88:AO88"/>
    <mergeCell ref="AP88:AR88"/>
    <mergeCell ref="AS88:AU88"/>
    <mergeCell ref="AA75:AC75"/>
    <mergeCell ref="AD75:AF75"/>
    <mergeCell ref="AG75:AI75"/>
    <mergeCell ref="AJ75:AL75"/>
    <mergeCell ref="AM75:AO75"/>
    <mergeCell ref="AP75:AR75"/>
    <mergeCell ref="AS75:AU75"/>
    <mergeCell ref="B75:D75"/>
    <mergeCell ref="E75:I75"/>
    <mergeCell ref="J75:N75"/>
    <mergeCell ref="O75:Q75"/>
    <mergeCell ref="R75:T75"/>
    <mergeCell ref="U75:W75"/>
    <mergeCell ref="X75:Z75"/>
    <mergeCell ref="F76:I76"/>
    <mergeCell ref="K76:N76"/>
    <mergeCell ref="O76:Q76"/>
    <mergeCell ref="R76:T76"/>
    <mergeCell ref="U76:W76"/>
    <mergeCell ref="X76:Z76"/>
    <mergeCell ref="AA76:AC76"/>
    <mergeCell ref="BB72:BD72"/>
    <mergeCell ref="BE72:BG72"/>
    <mergeCell ref="BH72:BJ72"/>
    <mergeCell ref="BK72:BM72"/>
    <mergeCell ref="BN72:BR72"/>
    <mergeCell ref="AV71:AX71"/>
    <mergeCell ref="AY71:BA71"/>
    <mergeCell ref="BB71:BD71"/>
    <mergeCell ref="BE71:BG71"/>
    <mergeCell ref="BH71:BJ71"/>
    <mergeCell ref="BK71:BM71"/>
    <mergeCell ref="BN71:BR71"/>
    <mergeCell ref="AV75:AX75"/>
    <mergeCell ref="AY75:BA75"/>
    <mergeCell ref="BB75:BD75"/>
    <mergeCell ref="BE75:BG75"/>
    <mergeCell ref="BH75:BJ75"/>
    <mergeCell ref="BK75:BM75"/>
    <mergeCell ref="BN75:BR75"/>
    <mergeCell ref="BE73:BG73"/>
    <mergeCell ref="BH73:BJ73"/>
    <mergeCell ref="BK73:BM73"/>
    <mergeCell ref="BN73:BR73"/>
    <mergeCell ref="AY74:BA74"/>
    <mergeCell ref="BB74:BD74"/>
    <mergeCell ref="BE74:BG74"/>
    <mergeCell ref="BH74:BJ74"/>
    <mergeCell ref="BK74:BM74"/>
    <mergeCell ref="BN74:BR74"/>
    <mergeCell ref="BB70:BD70"/>
    <mergeCell ref="BE70:BG70"/>
    <mergeCell ref="BH70:BJ70"/>
    <mergeCell ref="BK70:BM70"/>
    <mergeCell ref="BN70:BR70"/>
    <mergeCell ref="AA70:AC70"/>
    <mergeCell ref="AD70:AF70"/>
    <mergeCell ref="AG70:AI70"/>
    <mergeCell ref="AJ70:AL70"/>
    <mergeCell ref="AM70:AO70"/>
    <mergeCell ref="AP70:AR70"/>
    <mergeCell ref="AS70:AU70"/>
    <mergeCell ref="B70:D70"/>
    <mergeCell ref="E70:I70"/>
    <mergeCell ref="J70:N70"/>
    <mergeCell ref="O70:Q70"/>
    <mergeCell ref="R70:T70"/>
    <mergeCell ref="U70:W70"/>
    <mergeCell ref="X70:Z70"/>
    <mergeCell ref="AV72:AX72"/>
    <mergeCell ref="AY72:BA72"/>
    <mergeCell ref="AA72:AC72"/>
    <mergeCell ref="AD72:AF72"/>
    <mergeCell ref="AG72:AI72"/>
    <mergeCell ref="AJ72:AL72"/>
    <mergeCell ref="AM72:AO72"/>
    <mergeCell ref="AP72:AR72"/>
    <mergeCell ref="AS72:AU72"/>
    <mergeCell ref="B67:D67"/>
    <mergeCell ref="E67:I67"/>
    <mergeCell ref="J67:N67"/>
    <mergeCell ref="O67:Q67"/>
    <mergeCell ref="R67:T67"/>
    <mergeCell ref="U67:W67"/>
    <mergeCell ref="X67:Z67"/>
    <mergeCell ref="B68:D68"/>
    <mergeCell ref="E68:I68"/>
    <mergeCell ref="J68:N68"/>
    <mergeCell ref="O68:Q68"/>
    <mergeCell ref="R68:T68"/>
    <mergeCell ref="U68:W68"/>
    <mergeCell ref="X68:Z68"/>
    <mergeCell ref="AV70:AX70"/>
    <mergeCell ref="AY70:BA70"/>
    <mergeCell ref="AA71:AC71"/>
    <mergeCell ref="AD71:AF71"/>
    <mergeCell ref="AG71:AI71"/>
    <mergeCell ref="AJ71:AL71"/>
    <mergeCell ref="AM71:AO71"/>
    <mergeCell ref="AP71:AR71"/>
    <mergeCell ref="AS71:AU71"/>
    <mergeCell ref="AA67:AC67"/>
    <mergeCell ref="AD67:AF67"/>
    <mergeCell ref="AG67:AI67"/>
    <mergeCell ref="AJ67:AL67"/>
    <mergeCell ref="AM67:AO67"/>
    <mergeCell ref="AP67:AR67"/>
    <mergeCell ref="AS67:AU67"/>
    <mergeCell ref="AV67:AX67"/>
    <mergeCell ref="AY67:BA67"/>
    <mergeCell ref="BB67:BD67"/>
    <mergeCell ref="BE67:BG67"/>
    <mergeCell ref="BH67:BJ67"/>
    <mergeCell ref="BK67:BM67"/>
    <mergeCell ref="BN67:BR67"/>
    <mergeCell ref="B69:D69"/>
    <mergeCell ref="E69:I69"/>
    <mergeCell ref="J69:N69"/>
    <mergeCell ref="O69:Q69"/>
    <mergeCell ref="R69:T69"/>
    <mergeCell ref="U69:W69"/>
    <mergeCell ref="X69:Z69"/>
    <mergeCell ref="BH69:BJ69"/>
    <mergeCell ref="BK69:BM69"/>
    <mergeCell ref="BB68:BD68"/>
    <mergeCell ref="BE68:BG68"/>
    <mergeCell ref="BH68:BJ68"/>
    <mergeCell ref="BK68:BM68"/>
    <mergeCell ref="BN68:BR68"/>
    <mergeCell ref="BB69:BD69"/>
    <mergeCell ref="BE69:BG69"/>
    <mergeCell ref="BN69:BR69"/>
    <mergeCell ref="AV66:AX66"/>
    <mergeCell ref="AY66:BA66"/>
    <mergeCell ref="BB66:BD66"/>
    <mergeCell ref="BE66:BG66"/>
    <mergeCell ref="BH66:BJ66"/>
    <mergeCell ref="BK66:BM66"/>
    <mergeCell ref="BN66:BR66"/>
    <mergeCell ref="AA66:AC66"/>
    <mergeCell ref="AD66:AF66"/>
    <mergeCell ref="AG66:AI66"/>
    <mergeCell ref="AJ66:AL66"/>
    <mergeCell ref="AM66:AO66"/>
    <mergeCell ref="AP66:AR66"/>
    <mergeCell ref="AS66:AU66"/>
    <mergeCell ref="B66:D66"/>
    <mergeCell ref="E66:I66"/>
    <mergeCell ref="J66:N66"/>
    <mergeCell ref="O66:Q66"/>
    <mergeCell ref="R66:T66"/>
    <mergeCell ref="U66:W66"/>
    <mergeCell ref="X66:Z66"/>
    <mergeCell ref="AV68:AX68"/>
    <mergeCell ref="AY68:BA68"/>
    <mergeCell ref="AA68:AC68"/>
    <mergeCell ref="AD68:AF68"/>
    <mergeCell ref="AG68:AI68"/>
    <mergeCell ref="AJ68:AL68"/>
    <mergeCell ref="AM68:AO68"/>
    <mergeCell ref="AP68:AR68"/>
    <mergeCell ref="AS68:AU68"/>
    <mergeCell ref="AV69:AX69"/>
    <mergeCell ref="AY69:BA69"/>
    <mergeCell ref="AA69:AC69"/>
    <mergeCell ref="AD69:AF69"/>
    <mergeCell ref="AG69:AI69"/>
    <mergeCell ref="AJ69:AL69"/>
    <mergeCell ref="AM69:AO69"/>
    <mergeCell ref="AP69:AR69"/>
    <mergeCell ref="AS69:AU69"/>
    <mergeCell ref="AV65:AX65"/>
    <mergeCell ref="AY65:BA65"/>
    <mergeCell ref="BB65:BD65"/>
    <mergeCell ref="BE65:BG65"/>
    <mergeCell ref="BH65:BJ65"/>
    <mergeCell ref="BK65:BM65"/>
    <mergeCell ref="BN65:BR65"/>
    <mergeCell ref="AA65:AC65"/>
    <mergeCell ref="AD65:AF65"/>
    <mergeCell ref="AG65:AI65"/>
    <mergeCell ref="AJ65:AL65"/>
    <mergeCell ref="AM65:AO65"/>
    <mergeCell ref="AP65:AR65"/>
    <mergeCell ref="AS65:AU65"/>
    <mergeCell ref="B65:D65"/>
    <mergeCell ref="E65:I65"/>
    <mergeCell ref="J65:N65"/>
    <mergeCell ref="O65:Q65"/>
    <mergeCell ref="R65:T65"/>
    <mergeCell ref="U65:W65"/>
    <mergeCell ref="X65:Z65"/>
    <mergeCell ref="AV64:AX64"/>
    <mergeCell ref="AY64:BA64"/>
    <mergeCell ref="BB64:BD64"/>
    <mergeCell ref="BE64:BG64"/>
    <mergeCell ref="BH64:BJ64"/>
    <mergeCell ref="BK64:BM64"/>
    <mergeCell ref="BN64:BR64"/>
    <mergeCell ref="AA64:AC64"/>
    <mergeCell ref="AD64:AF64"/>
    <mergeCell ref="AG64:AI64"/>
    <mergeCell ref="AJ64:AL64"/>
    <mergeCell ref="AM64:AO64"/>
    <mergeCell ref="AP64:AR64"/>
    <mergeCell ref="AS64:AU64"/>
    <mergeCell ref="B64:D64"/>
    <mergeCell ref="E64:I64"/>
    <mergeCell ref="J64:N64"/>
    <mergeCell ref="O64:Q64"/>
    <mergeCell ref="R64:T64"/>
    <mergeCell ref="U64:W64"/>
    <mergeCell ref="X64:Z64"/>
    <mergeCell ref="BB63:BD63"/>
    <mergeCell ref="BE63:BG63"/>
    <mergeCell ref="BH63:BJ63"/>
    <mergeCell ref="BK63:BM63"/>
    <mergeCell ref="BN63:BR63"/>
    <mergeCell ref="AV62:AX62"/>
    <mergeCell ref="AY62:BA62"/>
    <mergeCell ref="BB62:BD62"/>
    <mergeCell ref="BE62:BG62"/>
    <mergeCell ref="BH62:BJ62"/>
    <mergeCell ref="BK62:BM62"/>
    <mergeCell ref="BN62:BR62"/>
    <mergeCell ref="B63:D63"/>
    <mergeCell ref="E63:I63"/>
    <mergeCell ref="J63:N63"/>
    <mergeCell ref="O63:Q63"/>
    <mergeCell ref="R63:T63"/>
    <mergeCell ref="U63:W63"/>
    <mergeCell ref="X63:Z63"/>
    <mergeCell ref="BH61:BJ61"/>
    <mergeCell ref="BK61:BM61"/>
    <mergeCell ref="BN61:BR61"/>
    <mergeCell ref="AA61:AC61"/>
    <mergeCell ref="AD61:AF61"/>
    <mergeCell ref="AG61:AI61"/>
    <mergeCell ref="AJ61:AL61"/>
    <mergeCell ref="AM61:AO61"/>
    <mergeCell ref="AP61:AR61"/>
    <mergeCell ref="AS61:AU61"/>
    <mergeCell ref="B61:D61"/>
    <mergeCell ref="E61:I61"/>
    <mergeCell ref="J61:N61"/>
    <mergeCell ref="O61:Q61"/>
    <mergeCell ref="R61:T61"/>
    <mergeCell ref="U61:W61"/>
    <mergeCell ref="X61:Z61"/>
    <mergeCell ref="E58:I58"/>
    <mergeCell ref="J58:N58"/>
    <mergeCell ref="O58:Q58"/>
    <mergeCell ref="R58:T58"/>
    <mergeCell ref="U58:W58"/>
    <mergeCell ref="X58:Z58"/>
    <mergeCell ref="B59:D59"/>
    <mergeCell ref="E59:I59"/>
    <mergeCell ref="J59:N59"/>
    <mergeCell ref="O59:Q59"/>
    <mergeCell ref="R59:T59"/>
    <mergeCell ref="U59:W59"/>
    <mergeCell ref="X59:Z59"/>
    <mergeCell ref="AV61:AX61"/>
    <mergeCell ref="AY61:BA61"/>
    <mergeCell ref="BB61:BD61"/>
    <mergeCell ref="BE61:BG61"/>
    <mergeCell ref="AA62:AC62"/>
    <mergeCell ref="AD62:AF62"/>
    <mergeCell ref="AG62:AI62"/>
    <mergeCell ref="AJ62:AL62"/>
    <mergeCell ref="AM62:AO62"/>
    <mergeCell ref="AP62:AR62"/>
    <mergeCell ref="AS62:AU62"/>
    <mergeCell ref="B62:D62"/>
    <mergeCell ref="E62:I62"/>
    <mergeCell ref="J62:N62"/>
    <mergeCell ref="O62:Q62"/>
    <mergeCell ref="R62:T62"/>
    <mergeCell ref="U62:W62"/>
    <mergeCell ref="X62:Z62"/>
    <mergeCell ref="AV63:AX63"/>
    <mergeCell ref="AY63:BA63"/>
    <mergeCell ref="AA63:AC63"/>
    <mergeCell ref="AD63:AF63"/>
    <mergeCell ref="AG63:AI63"/>
    <mergeCell ref="AJ63:AL63"/>
    <mergeCell ref="AM63:AO63"/>
    <mergeCell ref="AP63:AR63"/>
    <mergeCell ref="AS63:AU63"/>
    <mergeCell ref="AA58:AC58"/>
    <mergeCell ref="AD58:AF58"/>
    <mergeCell ref="AG58:AI58"/>
    <mergeCell ref="AJ58:AL58"/>
    <mergeCell ref="AM58:AO58"/>
    <mergeCell ref="AP58:AR58"/>
    <mergeCell ref="AS58:AU58"/>
    <mergeCell ref="AV58:AX58"/>
    <mergeCell ref="AY58:BA58"/>
    <mergeCell ref="BB58:BD58"/>
    <mergeCell ref="BE58:BG58"/>
    <mergeCell ref="BH58:BJ58"/>
    <mergeCell ref="BK58:BM58"/>
    <mergeCell ref="BN58:BR58"/>
    <mergeCell ref="B60:D60"/>
    <mergeCell ref="E60:I60"/>
    <mergeCell ref="J60:N60"/>
    <mergeCell ref="O60:Q60"/>
    <mergeCell ref="R60:T60"/>
    <mergeCell ref="U60:W60"/>
    <mergeCell ref="X60:Z60"/>
    <mergeCell ref="BH60:BJ60"/>
    <mergeCell ref="BK60:BM60"/>
    <mergeCell ref="BB59:BD59"/>
    <mergeCell ref="BE59:BG59"/>
    <mergeCell ref="BH59:BJ59"/>
    <mergeCell ref="BK59:BM59"/>
    <mergeCell ref="BN59:BR59"/>
    <mergeCell ref="BB60:BD60"/>
    <mergeCell ref="BE60:BG60"/>
    <mergeCell ref="BN60:BR60"/>
    <mergeCell ref="B58:D58"/>
    <mergeCell ref="AV57:AX57"/>
    <mergeCell ref="AY57:BA57"/>
    <mergeCell ref="BB57:BD57"/>
    <mergeCell ref="BE57:BG57"/>
    <mergeCell ref="BH57:BJ57"/>
    <mergeCell ref="BK57:BM57"/>
    <mergeCell ref="BN57:BR57"/>
    <mergeCell ref="AA57:AC57"/>
    <mergeCell ref="AD57:AF57"/>
    <mergeCell ref="AG57:AI57"/>
    <mergeCell ref="AJ57:AL57"/>
    <mergeCell ref="AM57:AO57"/>
    <mergeCell ref="AP57:AR57"/>
    <mergeCell ref="AS57:AU57"/>
    <mergeCell ref="B57:D57"/>
    <mergeCell ref="E57:I57"/>
    <mergeCell ref="J57:N57"/>
    <mergeCell ref="O57:Q57"/>
    <mergeCell ref="R57:T57"/>
    <mergeCell ref="U57:W57"/>
    <mergeCell ref="X57:Z57"/>
    <mergeCell ref="AV59:AX59"/>
    <mergeCell ref="AY59:BA59"/>
    <mergeCell ref="AA59:AC59"/>
    <mergeCell ref="AD59:AF59"/>
    <mergeCell ref="AG59:AI59"/>
    <mergeCell ref="AJ59:AL59"/>
    <mergeCell ref="AM59:AO59"/>
    <mergeCell ref="AP59:AR59"/>
    <mergeCell ref="AS59:AU59"/>
    <mergeCell ref="AV60:AX60"/>
    <mergeCell ref="AY60:BA60"/>
    <mergeCell ref="AA60:AC60"/>
    <mergeCell ref="AD60:AF60"/>
    <mergeCell ref="AG60:AI60"/>
    <mergeCell ref="AJ60:AL60"/>
    <mergeCell ref="AM60:AO60"/>
    <mergeCell ref="AP60:AR60"/>
    <mergeCell ref="AS60:AU60"/>
    <mergeCell ref="AV56:AX56"/>
    <mergeCell ref="AY56:BA56"/>
    <mergeCell ref="BB56:BD56"/>
    <mergeCell ref="BE56:BG56"/>
    <mergeCell ref="BH56:BJ56"/>
    <mergeCell ref="BK56:BM56"/>
    <mergeCell ref="BN56:BR56"/>
    <mergeCell ref="AA56:AC56"/>
    <mergeCell ref="AD56:AF56"/>
    <mergeCell ref="AG56:AI56"/>
    <mergeCell ref="AJ56:AL56"/>
    <mergeCell ref="AM56:AO56"/>
    <mergeCell ref="AP56:AR56"/>
    <mergeCell ref="AS56:AU56"/>
    <mergeCell ref="B56:D56"/>
    <mergeCell ref="E56:I56"/>
    <mergeCell ref="J56:N56"/>
    <mergeCell ref="O56:Q56"/>
    <mergeCell ref="R56:T56"/>
    <mergeCell ref="U56:W56"/>
    <mergeCell ref="X56:Z56"/>
    <mergeCell ref="AV55:AX55"/>
    <mergeCell ref="AY55:BA55"/>
    <mergeCell ref="BB55:BD55"/>
    <mergeCell ref="BE55:BG55"/>
    <mergeCell ref="BH55:BJ55"/>
    <mergeCell ref="BK55:BM55"/>
    <mergeCell ref="BN55:BR55"/>
    <mergeCell ref="AA55:AC55"/>
    <mergeCell ref="AD55:AF55"/>
    <mergeCell ref="AG55:AI55"/>
    <mergeCell ref="AJ55:AL55"/>
    <mergeCell ref="AM55:AO55"/>
    <mergeCell ref="AP55:AR55"/>
    <mergeCell ref="AS55:AU55"/>
    <mergeCell ref="B55:D55"/>
    <mergeCell ref="E55:I55"/>
    <mergeCell ref="J55:N55"/>
    <mergeCell ref="O55:Q55"/>
    <mergeCell ref="R55:T55"/>
    <mergeCell ref="U55:W55"/>
    <mergeCell ref="X55:Z55"/>
    <mergeCell ref="AP52:AR52"/>
    <mergeCell ref="AS52:AU52"/>
    <mergeCell ref="B52:D52"/>
    <mergeCell ref="E52:I52"/>
    <mergeCell ref="J52:N52"/>
    <mergeCell ref="O52:Q52"/>
    <mergeCell ref="R52:T52"/>
    <mergeCell ref="U52:W52"/>
    <mergeCell ref="X52:Z52"/>
    <mergeCell ref="BB54:BD54"/>
    <mergeCell ref="BE54:BG54"/>
    <mergeCell ref="BH54:BJ54"/>
    <mergeCell ref="BK54:BM54"/>
    <mergeCell ref="BN54:BR54"/>
    <mergeCell ref="AV53:AX53"/>
    <mergeCell ref="AY53:BA53"/>
    <mergeCell ref="BB53:BD53"/>
    <mergeCell ref="BE53:BG53"/>
    <mergeCell ref="BH53:BJ53"/>
    <mergeCell ref="BK53:BM53"/>
    <mergeCell ref="BN53:BR53"/>
    <mergeCell ref="B54:D54"/>
    <mergeCell ref="E54:I54"/>
    <mergeCell ref="J54:N54"/>
    <mergeCell ref="O54:Q54"/>
    <mergeCell ref="R54:T54"/>
    <mergeCell ref="U54:W54"/>
    <mergeCell ref="X54:Z54"/>
    <mergeCell ref="B53:D53"/>
    <mergeCell ref="E53:I53"/>
    <mergeCell ref="J53:N53"/>
    <mergeCell ref="O53:Q53"/>
    <mergeCell ref="R53:T53"/>
    <mergeCell ref="U53:W53"/>
    <mergeCell ref="X53:Z53"/>
    <mergeCell ref="AV54:AX54"/>
    <mergeCell ref="AY54:BA54"/>
    <mergeCell ref="AA54:AC54"/>
    <mergeCell ref="AD54:AF54"/>
    <mergeCell ref="AG54:AI54"/>
    <mergeCell ref="AJ54:AL54"/>
    <mergeCell ref="AM54:AO54"/>
    <mergeCell ref="AP54:AR54"/>
    <mergeCell ref="AS54:AU54"/>
    <mergeCell ref="B49:D49"/>
    <mergeCell ref="E49:I49"/>
    <mergeCell ref="J49:N49"/>
    <mergeCell ref="O49:Q49"/>
    <mergeCell ref="R49:T49"/>
    <mergeCell ref="U49:W49"/>
    <mergeCell ref="X49:Z49"/>
    <mergeCell ref="B50:D50"/>
    <mergeCell ref="E50:I50"/>
    <mergeCell ref="J50:N50"/>
    <mergeCell ref="O50:Q50"/>
    <mergeCell ref="R50:T50"/>
    <mergeCell ref="U50:W50"/>
    <mergeCell ref="X50:Z50"/>
    <mergeCell ref="AV52:AX52"/>
    <mergeCell ref="AY52:BA52"/>
    <mergeCell ref="J51:N51"/>
    <mergeCell ref="O51:Q51"/>
    <mergeCell ref="R51:T51"/>
    <mergeCell ref="U51:W51"/>
    <mergeCell ref="X51:Z51"/>
    <mergeCell ref="BH51:BJ51"/>
    <mergeCell ref="BK51:BM51"/>
    <mergeCell ref="BB50:BD50"/>
    <mergeCell ref="BE50:BG50"/>
    <mergeCell ref="BH50:BJ50"/>
    <mergeCell ref="BK50:BM50"/>
    <mergeCell ref="BN50:BR50"/>
    <mergeCell ref="BB51:BD51"/>
    <mergeCell ref="BE51:BG51"/>
    <mergeCell ref="BN51:BR51"/>
    <mergeCell ref="AA53:AC53"/>
    <mergeCell ref="AD53:AF53"/>
    <mergeCell ref="AG53:AI53"/>
    <mergeCell ref="AJ53:AL53"/>
    <mergeCell ref="AM53:AO53"/>
    <mergeCell ref="AP53:AR53"/>
    <mergeCell ref="AS53:AU53"/>
    <mergeCell ref="BB52:BD52"/>
    <mergeCell ref="BE52:BG52"/>
    <mergeCell ref="BH52:BJ52"/>
    <mergeCell ref="BK52:BM52"/>
    <mergeCell ref="BN52:BR52"/>
    <mergeCell ref="AA52:AC52"/>
    <mergeCell ref="AD52:AF52"/>
    <mergeCell ref="AG52:AI52"/>
    <mergeCell ref="AJ52:AL52"/>
    <mergeCell ref="AM52:AO52"/>
    <mergeCell ref="AJ44:AL47"/>
    <mergeCell ref="AM44:AO47"/>
    <mergeCell ref="AP44:AR47"/>
    <mergeCell ref="AS44:AU47"/>
    <mergeCell ref="BN44:BR47"/>
    <mergeCell ref="R46:T47"/>
    <mergeCell ref="O47:Q47"/>
    <mergeCell ref="B44:D48"/>
    <mergeCell ref="E44:I48"/>
    <mergeCell ref="J44:N48"/>
    <mergeCell ref="X44:Z47"/>
    <mergeCell ref="AA44:AC47"/>
    <mergeCell ref="AD44:AF47"/>
    <mergeCell ref="AG44:AI47"/>
    <mergeCell ref="AA49:AC49"/>
    <mergeCell ref="AD49:AF49"/>
    <mergeCell ref="AG49:AI49"/>
    <mergeCell ref="AJ49:AL49"/>
    <mergeCell ref="AM49:AO49"/>
    <mergeCell ref="AP49:AR49"/>
    <mergeCell ref="AS49:AU49"/>
    <mergeCell ref="AV49:AX49"/>
    <mergeCell ref="AY49:BA49"/>
    <mergeCell ref="BB49:BD49"/>
    <mergeCell ref="BE49:BG49"/>
    <mergeCell ref="BH49:BJ49"/>
    <mergeCell ref="BK49:BM49"/>
    <mergeCell ref="BN49:BR49"/>
    <mergeCell ref="AN226:AT226"/>
    <mergeCell ref="AU226:AW226"/>
    <mergeCell ref="AX226:BB226"/>
    <mergeCell ref="BC226:BG226"/>
    <mergeCell ref="BH226:BL226"/>
    <mergeCell ref="B226:D226"/>
    <mergeCell ref="E226:K226"/>
    <mergeCell ref="L226:N226"/>
    <mergeCell ref="O226:S226"/>
    <mergeCell ref="T226:X226"/>
    <mergeCell ref="Y226:AC226"/>
    <mergeCell ref="AK226:AM226"/>
    <mergeCell ref="AV50:AX50"/>
    <mergeCell ref="AY50:BA50"/>
    <mergeCell ref="AA50:AC50"/>
    <mergeCell ref="AD50:AF50"/>
    <mergeCell ref="AG50:AI50"/>
    <mergeCell ref="AJ50:AL50"/>
    <mergeCell ref="AM50:AO50"/>
    <mergeCell ref="AP50:AR50"/>
    <mergeCell ref="AS50:AU50"/>
    <mergeCell ref="AV51:AX51"/>
    <mergeCell ref="AY51:BA51"/>
    <mergeCell ref="AA51:AC51"/>
    <mergeCell ref="AD51:AF51"/>
    <mergeCell ref="AG51:AI51"/>
    <mergeCell ref="AJ51:AL51"/>
    <mergeCell ref="AM51:AO51"/>
    <mergeCell ref="AP51:AR51"/>
    <mergeCell ref="AS51:AU51"/>
    <mergeCell ref="B51:D51"/>
    <mergeCell ref="E51:I51"/>
    <mergeCell ref="AN224:AT224"/>
    <mergeCell ref="AU224:AW224"/>
    <mergeCell ref="AX224:BB224"/>
    <mergeCell ref="BC224:BG224"/>
    <mergeCell ref="BH224:BL224"/>
    <mergeCell ref="B224:D224"/>
    <mergeCell ref="E224:K224"/>
    <mergeCell ref="L224:N224"/>
    <mergeCell ref="O224:S224"/>
    <mergeCell ref="T224:X224"/>
    <mergeCell ref="Y224:AC224"/>
    <mergeCell ref="AK224:AM224"/>
    <mergeCell ref="AN225:AT225"/>
    <mergeCell ref="AU225:AW225"/>
    <mergeCell ref="AX225:BB225"/>
    <mergeCell ref="BC225:BG225"/>
    <mergeCell ref="BH225:BL225"/>
    <mergeCell ref="B225:D225"/>
    <mergeCell ref="E225:K225"/>
    <mergeCell ref="L225:N225"/>
    <mergeCell ref="O225:S225"/>
    <mergeCell ref="T225:X225"/>
    <mergeCell ref="Y225:AC225"/>
    <mergeCell ref="AK225:AM225"/>
    <mergeCell ref="AX222:BB222"/>
    <mergeCell ref="BC222:BG222"/>
    <mergeCell ref="BH222:BL222"/>
    <mergeCell ref="B222:D222"/>
    <mergeCell ref="E222:K222"/>
    <mergeCell ref="L222:N222"/>
    <mergeCell ref="O222:S222"/>
    <mergeCell ref="T222:X222"/>
    <mergeCell ref="Y222:AC222"/>
    <mergeCell ref="AK222:AM222"/>
    <mergeCell ref="AN223:AT223"/>
    <mergeCell ref="AU223:AW223"/>
    <mergeCell ref="AX223:BB223"/>
    <mergeCell ref="BC223:BG223"/>
    <mergeCell ref="BH223:BL223"/>
    <mergeCell ref="B223:D223"/>
    <mergeCell ref="E223:K223"/>
    <mergeCell ref="L223:N223"/>
    <mergeCell ref="O223:S223"/>
    <mergeCell ref="T223:X223"/>
    <mergeCell ref="Y223:AC223"/>
    <mergeCell ref="AK223:AM223"/>
    <mergeCell ref="O231:S231"/>
    <mergeCell ref="T231:X231"/>
    <mergeCell ref="Y231:AC231"/>
    <mergeCell ref="AX231:BB231"/>
    <mergeCell ref="BC231:BG231"/>
    <mergeCell ref="BH231:BL231"/>
    <mergeCell ref="AN220:AT220"/>
    <mergeCell ref="AU220:AW220"/>
    <mergeCell ref="AX220:BB220"/>
    <mergeCell ref="BC220:BG220"/>
    <mergeCell ref="BH220:BL220"/>
    <mergeCell ref="B220:D220"/>
    <mergeCell ref="E220:K220"/>
    <mergeCell ref="L220:N220"/>
    <mergeCell ref="O220:S220"/>
    <mergeCell ref="T220:X220"/>
    <mergeCell ref="Y220:AC220"/>
    <mergeCell ref="AK220:AM220"/>
    <mergeCell ref="AN221:AT221"/>
    <mergeCell ref="AU221:AW221"/>
    <mergeCell ref="AX221:BB221"/>
    <mergeCell ref="BC221:BG221"/>
    <mergeCell ref="BH221:BL221"/>
    <mergeCell ref="B221:D221"/>
    <mergeCell ref="E221:K221"/>
    <mergeCell ref="L221:N221"/>
    <mergeCell ref="O221:S221"/>
    <mergeCell ref="T221:X221"/>
    <mergeCell ref="Y221:AC221"/>
    <mergeCell ref="AK221:AM221"/>
    <mergeCell ref="AN222:AT222"/>
    <mergeCell ref="AU222:AW222"/>
    <mergeCell ref="AU203:AW203"/>
    <mergeCell ref="AX203:BB203"/>
    <mergeCell ref="BC203:BG203"/>
    <mergeCell ref="BH203:BL203"/>
    <mergeCell ref="B203:D203"/>
    <mergeCell ref="E203:K203"/>
    <mergeCell ref="L203:N203"/>
    <mergeCell ref="O203:S203"/>
    <mergeCell ref="T203:X203"/>
    <mergeCell ref="Y203:AC203"/>
    <mergeCell ref="AK203:AM203"/>
    <mergeCell ref="AN204:AT204"/>
    <mergeCell ref="AU204:AW204"/>
    <mergeCell ref="AX204:BB204"/>
    <mergeCell ref="BC204:BG204"/>
    <mergeCell ref="BH204:BL204"/>
    <mergeCell ref="B204:D204"/>
    <mergeCell ref="E204:K204"/>
    <mergeCell ref="L204:N204"/>
    <mergeCell ref="O204:S204"/>
    <mergeCell ref="T204:X204"/>
    <mergeCell ref="Y204:AC204"/>
    <mergeCell ref="AK204:AM204"/>
    <mergeCell ref="AN229:AT229"/>
    <mergeCell ref="AU229:AW229"/>
    <mergeCell ref="AX229:BB229"/>
    <mergeCell ref="BC229:BG229"/>
    <mergeCell ref="BH229:BL229"/>
    <mergeCell ref="B229:D229"/>
    <mergeCell ref="E229:K229"/>
    <mergeCell ref="L229:N229"/>
    <mergeCell ref="O229:S229"/>
    <mergeCell ref="T229:X229"/>
    <mergeCell ref="Y229:AC229"/>
    <mergeCell ref="AK229:AM229"/>
    <mergeCell ref="AN230:AT230"/>
    <mergeCell ref="AU230:AW230"/>
    <mergeCell ref="AX230:BB230"/>
    <mergeCell ref="BC230:BG230"/>
    <mergeCell ref="BH230:BL230"/>
    <mergeCell ref="B230:D230"/>
    <mergeCell ref="E230:K230"/>
    <mergeCell ref="L230:N230"/>
    <mergeCell ref="O230:S230"/>
    <mergeCell ref="T230:X230"/>
    <mergeCell ref="Y230:AC230"/>
    <mergeCell ref="AK230:AM230"/>
    <mergeCell ref="AX227:BB227"/>
    <mergeCell ref="BC227:BG227"/>
    <mergeCell ref="BH227:BL227"/>
    <mergeCell ref="B227:D227"/>
    <mergeCell ref="E227:K227"/>
    <mergeCell ref="L227:N227"/>
    <mergeCell ref="O227:S227"/>
    <mergeCell ref="T227:X227"/>
    <mergeCell ref="Y227:AC227"/>
    <mergeCell ref="AK227:AM227"/>
    <mergeCell ref="AN228:AT228"/>
    <mergeCell ref="AU228:AW228"/>
    <mergeCell ref="AX228:BB228"/>
    <mergeCell ref="BC228:BG228"/>
    <mergeCell ref="BH228:BL228"/>
    <mergeCell ref="B228:D228"/>
    <mergeCell ref="E228:K228"/>
    <mergeCell ref="L228:N228"/>
    <mergeCell ref="O228:S228"/>
    <mergeCell ref="T228:X228"/>
    <mergeCell ref="Y228:AC228"/>
    <mergeCell ref="AK228:AM228"/>
    <mergeCell ref="O168:T169"/>
    <mergeCell ref="B170:N170"/>
    <mergeCell ref="O170:T170"/>
    <mergeCell ref="B171:N171"/>
    <mergeCell ref="O171:T171"/>
    <mergeCell ref="O172:T172"/>
    <mergeCell ref="B172:N172"/>
    <mergeCell ref="B173:N174"/>
    <mergeCell ref="O173:T174"/>
    <mergeCell ref="B175:N175"/>
    <mergeCell ref="O175:T175"/>
    <mergeCell ref="B176:N176"/>
    <mergeCell ref="O176:T176"/>
    <mergeCell ref="B187:N188"/>
    <mergeCell ref="O187:T188"/>
    <mergeCell ref="AN227:AT227"/>
    <mergeCell ref="AU227:AW227"/>
    <mergeCell ref="B177:N177"/>
    <mergeCell ref="O177:T177"/>
    <mergeCell ref="B178:N179"/>
    <mergeCell ref="O178:T179"/>
    <mergeCell ref="B180:N180"/>
    <mergeCell ref="O180:T180"/>
    <mergeCell ref="O181:T181"/>
    <mergeCell ref="B181:N181"/>
    <mergeCell ref="B182:N183"/>
    <mergeCell ref="O182:T183"/>
    <mergeCell ref="B184:N184"/>
    <mergeCell ref="O184:T184"/>
    <mergeCell ref="B185:N186"/>
    <mergeCell ref="O185:T186"/>
    <mergeCell ref="AN203:AT203"/>
    <mergeCell ref="AN219:AT219"/>
    <mergeCell ref="AU219:AW219"/>
    <mergeCell ref="AX219:BB219"/>
    <mergeCell ref="BC219:BG219"/>
    <mergeCell ref="BH219:BL219"/>
    <mergeCell ref="B219:D219"/>
    <mergeCell ref="E219:K219"/>
    <mergeCell ref="L219:N219"/>
    <mergeCell ref="O219:S219"/>
    <mergeCell ref="T219:X219"/>
    <mergeCell ref="Y219:AC219"/>
    <mergeCell ref="AK219:AM219"/>
    <mergeCell ref="BB151:BD152"/>
    <mergeCell ref="BE151:BG152"/>
    <mergeCell ref="BH151:BJ152"/>
    <mergeCell ref="BK151:BM152"/>
    <mergeCell ref="AG151:AI152"/>
    <mergeCell ref="AJ151:AL152"/>
    <mergeCell ref="AM151:AO152"/>
    <mergeCell ref="AP151:AR152"/>
    <mergeCell ref="AS151:AU152"/>
    <mergeCell ref="AV151:AX152"/>
    <mergeCell ref="AY151:BA152"/>
    <mergeCell ref="B151:N152"/>
    <mergeCell ref="O151:Q152"/>
    <mergeCell ref="R151:T152"/>
    <mergeCell ref="U151:W152"/>
    <mergeCell ref="X151:Z152"/>
    <mergeCell ref="AA151:AC152"/>
    <mergeCell ref="AD151:AF152"/>
    <mergeCell ref="B162:N164"/>
    <mergeCell ref="B165:N165"/>
    <mergeCell ref="AN217:AT217"/>
    <mergeCell ref="AU217:AW217"/>
    <mergeCell ref="AX217:BB217"/>
    <mergeCell ref="BC217:BG217"/>
    <mergeCell ref="BH217:BL217"/>
    <mergeCell ref="B217:D217"/>
    <mergeCell ref="E217:K217"/>
    <mergeCell ref="L217:N217"/>
    <mergeCell ref="O217:S217"/>
    <mergeCell ref="T217:X217"/>
    <mergeCell ref="Y217:AC217"/>
    <mergeCell ref="AK217:AM217"/>
    <mergeCell ref="AN218:AT218"/>
    <mergeCell ref="AU218:AW218"/>
    <mergeCell ref="AX218:BB218"/>
    <mergeCell ref="BC218:BG218"/>
    <mergeCell ref="BH218:BL218"/>
    <mergeCell ref="B218:D218"/>
    <mergeCell ref="E218:K218"/>
    <mergeCell ref="L218:N218"/>
    <mergeCell ref="O218:S218"/>
    <mergeCell ref="T218:X218"/>
    <mergeCell ref="Y218:AC218"/>
    <mergeCell ref="AK218:AM218"/>
    <mergeCell ref="AN215:AT215"/>
    <mergeCell ref="AU215:AW215"/>
    <mergeCell ref="AX215:BB215"/>
    <mergeCell ref="BC215:BG215"/>
    <mergeCell ref="BH215:BL215"/>
    <mergeCell ref="B215:D215"/>
    <mergeCell ref="E215:K215"/>
    <mergeCell ref="L215:N215"/>
    <mergeCell ref="O215:S215"/>
    <mergeCell ref="T215:X215"/>
    <mergeCell ref="Y215:AC215"/>
    <mergeCell ref="AK215:AM215"/>
    <mergeCell ref="AN216:AT216"/>
    <mergeCell ref="AU216:AW216"/>
    <mergeCell ref="AX216:BB216"/>
    <mergeCell ref="BC216:BG216"/>
    <mergeCell ref="BH216:BL216"/>
    <mergeCell ref="B216:D216"/>
    <mergeCell ref="E216:K216"/>
    <mergeCell ref="L216:N216"/>
    <mergeCell ref="O216:S216"/>
    <mergeCell ref="T216:X216"/>
    <mergeCell ref="Y216:AC216"/>
    <mergeCell ref="AK216:AM216"/>
    <mergeCell ref="AN213:AT213"/>
    <mergeCell ref="AU213:AW213"/>
    <mergeCell ref="AX213:BB213"/>
    <mergeCell ref="BC213:BG213"/>
    <mergeCell ref="BH213:BL213"/>
    <mergeCell ref="B213:D213"/>
    <mergeCell ref="E213:K213"/>
    <mergeCell ref="L213:N213"/>
    <mergeCell ref="O213:S213"/>
    <mergeCell ref="T213:X213"/>
    <mergeCell ref="Y213:AC213"/>
    <mergeCell ref="AK213:AM213"/>
    <mergeCell ref="AN214:AT214"/>
    <mergeCell ref="AU214:AW214"/>
    <mergeCell ref="AX214:BB214"/>
    <mergeCell ref="BC214:BG214"/>
    <mergeCell ref="BH214:BL214"/>
    <mergeCell ref="B214:D214"/>
    <mergeCell ref="E214:K214"/>
    <mergeCell ref="L214:N214"/>
    <mergeCell ref="O214:S214"/>
    <mergeCell ref="T214:X214"/>
    <mergeCell ref="Y214:AC214"/>
    <mergeCell ref="AK214:AM214"/>
    <mergeCell ref="AN211:AT211"/>
    <mergeCell ref="AU211:AW211"/>
    <mergeCell ref="AX211:BB211"/>
    <mergeCell ref="BC211:BG211"/>
    <mergeCell ref="BH211:BL211"/>
    <mergeCell ref="B211:D211"/>
    <mergeCell ref="E211:K211"/>
    <mergeCell ref="L211:N211"/>
    <mergeCell ref="O211:S211"/>
    <mergeCell ref="T211:X211"/>
    <mergeCell ref="Y211:AC211"/>
    <mergeCell ref="AK211:AM211"/>
    <mergeCell ref="AN212:AT212"/>
    <mergeCell ref="AU212:AW212"/>
    <mergeCell ref="AX212:BB212"/>
    <mergeCell ref="BC212:BG212"/>
    <mergeCell ref="BH212:BL212"/>
    <mergeCell ref="B212:D212"/>
    <mergeCell ref="E212:K212"/>
    <mergeCell ref="L212:N212"/>
    <mergeCell ref="O212:S212"/>
    <mergeCell ref="T212:X212"/>
    <mergeCell ref="Y212:AC212"/>
    <mergeCell ref="AK212:AM212"/>
    <mergeCell ref="AN209:AT209"/>
    <mergeCell ref="AU209:AW209"/>
    <mergeCell ref="AX209:BB209"/>
    <mergeCell ref="BC209:BG209"/>
    <mergeCell ref="BH209:BL209"/>
    <mergeCell ref="B209:D209"/>
    <mergeCell ref="E209:K209"/>
    <mergeCell ref="L209:N209"/>
    <mergeCell ref="O209:S209"/>
    <mergeCell ref="T209:X209"/>
    <mergeCell ref="Y209:AC209"/>
    <mergeCell ref="AK209:AM209"/>
    <mergeCell ref="AN210:AT210"/>
    <mergeCell ref="AU210:AW210"/>
    <mergeCell ref="AX210:BB210"/>
    <mergeCell ref="BC210:BG210"/>
    <mergeCell ref="BH210:BL210"/>
    <mergeCell ref="B210:D210"/>
    <mergeCell ref="E210:K210"/>
    <mergeCell ref="L210:N210"/>
    <mergeCell ref="O210:S210"/>
    <mergeCell ref="T210:X210"/>
    <mergeCell ref="Y210:AC210"/>
    <mergeCell ref="AK210:AM210"/>
    <mergeCell ref="AN207:AT207"/>
    <mergeCell ref="AU207:AW207"/>
    <mergeCell ref="AX207:BB207"/>
    <mergeCell ref="BC207:BG207"/>
    <mergeCell ref="BH207:BL207"/>
    <mergeCell ref="B207:D207"/>
    <mergeCell ref="E207:K207"/>
    <mergeCell ref="L207:N207"/>
    <mergeCell ref="O207:S207"/>
    <mergeCell ref="T207:X207"/>
    <mergeCell ref="Y207:AC207"/>
    <mergeCell ref="AK207:AM207"/>
    <mergeCell ref="AN208:AT208"/>
    <mergeCell ref="AU208:AW208"/>
    <mergeCell ref="AX208:BB208"/>
    <mergeCell ref="BC208:BG208"/>
    <mergeCell ref="BH208:BL208"/>
    <mergeCell ref="B208:D208"/>
    <mergeCell ref="E208:K208"/>
    <mergeCell ref="L208:N208"/>
    <mergeCell ref="O208:S208"/>
    <mergeCell ref="T208:X208"/>
    <mergeCell ref="Y208:AC208"/>
    <mergeCell ref="AK208:AM208"/>
    <mergeCell ref="AA149:AC150"/>
    <mergeCell ref="AD149:AF150"/>
    <mergeCell ref="AN205:AT205"/>
    <mergeCell ref="AU205:AW205"/>
    <mergeCell ref="AX205:BB205"/>
    <mergeCell ref="BC205:BG205"/>
    <mergeCell ref="BH205:BL205"/>
    <mergeCell ref="B205:D205"/>
    <mergeCell ref="E205:K205"/>
    <mergeCell ref="L205:N205"/>
    <mergeCell ref="O205:S205"/>
    <mergeCell ref="T205:X205"/>
    <mergeCell ref="Y205:AC205"/>
    <mergeCell ref="AK205:AM205"/>
    <mergeCell ref="AN206:AT206"/>
    <mergeCell ref="AU206:AW206"/>
    <mergeCell ref="AX206:BB206"/>
    <mergeCell ref="BC206:BG206"/>
    <mergeCell ref="BH206:BL206"/>
    <mergeCell ref="B206:D206"/>
    <mergeCell ref="E206:K206"/>
    <mergeCell ref="L206:N206"/>
    <mergeCell ref="O206:S206"/>
    <mergeCell ref="T206:X206"/>
    <mergeCell ref="Y206:AC206"/>
    <mergeCell ref="AK206:AM206"/>
    <mergeCell ref="O165:T165"/>
    <mergeCell ref="B166:N166"/>
    <mergeCell ref="O166:T166"/>
    <mergeCell ref="B167:N167"/>
    <mergeCell ref="O167:T167"/>
    <mergeCell ref="B168:N169"/>
    <mergeCell ref="B146:N147"/>
    <mergeCell ref="O146:Q147"/>
    <mergeCell ref="R146:T147"/>
    <mergeCell ref="U146:W147"/>
    <mergeCell ref="X146:Z147"/>
    <mergeCell ref="AA146:AC147"/>
    <mergeCell ref="AD146:AF147"/>
    <mergeCell ref="BB148:BD148"/>
    <mergeCell ref="BE148:BG148"/>
    <mergeCell ref="BH148:BJ148"/>
    <mergeCell ref="BK148:BM148"/>
    <mergeCell ref="BH149:BJ150"/>
    <mergeCell ref="BK149:BM150"/>
    <mergeCell ref="AG148:AI148"/>
    <mergeCell ref="AJ148:AL148"/>
    <mergeCell ref="AM148:AO148"/>
    <mergeCell ref="AP148:AR148"/>
    <mergeCell ref="AS148:AU148"/>
    <mergeCell ref="AV148:AX148"/>
    <mergeCell ref="AY148:BA148"/>
    <mergeCell ref="B148:N148"/>
    <mergeCell ref="O148:Q148"/>
    <mergeCell ref="R148:T148"/>
    <mergeCell ref="U148:W148"/>
    <mergeCell ref="X148:Z148"/>
    <mergeCell ref="AA148:AC148"/>
    <mergeCell ref="AD148:AF148"/>
    <mergeCell ref="B149:N150"/>
    <mergeCell ref="O149:Q150"/>
    <mergeCell ref="R149:T150"/>
    <mergeCell ref="U149:W150"/>
    <mergeCell ref="X149:Z150"/>
    <mergeCell ref="BB149:BD150"/>
    <mergeCell ref="BE149:BG150"/>
    <mergeCell ref="AG149:AI150"/>
    <mergeCell ref="AJ149:AL150"/>
    <mergeCell ref="AM149:AO150"/>
    <mergeCell ref="AP149:AR150"/>
    <mergeCell ref="AS149:AU150"/>
    <mergeCell ref="AV149:AX150"/>
    <mergeCell ref="AY149:BA150"/>
    <mergeCell ref="BB146:BD147"/>
    <mergeCell ref="BE146:BG147"/>
    <mergeCell ref="BH146:BJ147"/>
    <mergeCell ref="BK146:BM147"/>
    <mergeCell ref="AG146:AI147"/>
    <mergeCell ref="AJ146:AL147"/>
    <mergeCell ref="AM146:AO147"/>
    <mergeCell ref="AP146:AR147"/>
    <mergeCell ref="AS146:AU147"/>
    <mergeCell ref="AV146:AX147"/>
    <mergeCell ref="AY146:BA147"/>
    <mergeCell ref="B142:N143"/>
    <mergeCell ref="O142:Q143"/>
    <mergeCell ref="R142:T143"/>
    <mergeCell ref="U142:W143"/>
    <mergeCell ref="X142:Z143"/>
    <mergeCell ref="AA142:AC143"/>
    <mergeCell ref="AD142:AF143"/>
    <mergeCell ref="BB144:BD144"/>
    <mergeCell ref="BE144:BG144"/>
    <mergeCell ref="BH144:BJ144"/>
    <mergeCell ref="BK144:BM144"/>
    <mergeCell ref="BH145:BJ145"/>
    <mergeCell ref="BK145:BM145"/>
    <mergeCell ref="AG144:AI144"/>
    <mergeCell ref="AJ144:AL144"/>
    <mergeCell ref="AM144:AO144"/>
    <mergeCell ref="AP144:AR144"/>
    <mergeCell ref="AS144:AU144"/>
    <mergeCell ref="AV144:AX144"/>
    <mergeCell ref="AY144:BA144"/>
    <mergeCell ref="B144:N144"/>
    <mergeCell ref="O144:Q144"/>
    <mergeCell ref="R144:T144"/>
    <mergeCell ref="U144:W144"/>
    <mergeCell ref="X144:Z144"/>
    <mergeCell ref="AA144:AC144"/>
    <mergeCell ref="AD144:AF144"/>
    <mergeCell ref="B145:N145"/>
    <mergeCell ref="O145:Q145"/>
    <mergeCell ref="R145:T145"/>
    <mergeCell ref="U145:W145"/>
    <mergeCell ref="X145:Z145"/>
    <mergeCell ref="AA141:AC141"/>
    <mergeCell ref="AD141:AF141"/>
    <mergeCell ref="BB145:BD145"/>
    <mergeCell ref="BE145:BG145"/>
    <mergeCell ref="AG145:AI145"/>
    <mergeCell ref="AJ145:AL145"/>
    <mergeCell ref="AM145:AO145"/>
    <mergeCell ref="AP145:AR145"/>
    <mergeCell ref="AS145:AU145"/>
    <mergeCell ref="AV145:AX145"/>
    <mergeCell ref="AY145:BA145"/>
    <mergeCell ref="BB142:BD143"/>
    <mergeCell ref="BE142:BG143"/>
    <mergeCell ref="BH142:BJ143"/>
    <mergeCell ref="BK142:BM143"/>
    <mergeCell ref="AG142:AI143"/>
    <mergeCell ref="AJ142:AL143"/>
    <mergeCell ref="AM142:AO143"/>
    <mergeCell ref="AP142:AR143"/>
    <mergeCell ref="AS142:AU143"/>
    <mergeCell ref="AV142:AX143"/>
    <mergeCell ref="AY142:BA143"/>
    <mergeCell ref="AA145:AC145"/>
    <mergeCell ref="AD145:AF145"/>
    <mergeCell ref="B139:N139"/>
    <mergeCell ref="O139:Q139"/>
    <mergeCell ref="R139:T139"/>
    <mergeCell ref="U139:W139"/>
    <mergeCell ref="X139:Z139"/>
    <mergeCell ref="AA139:AC139"/>
    <mergeCell ref="AD139:AF139"/>
    <mergeCell ref="BB140:BD140"/>
    <mergeCell ref="BE140:BG140"/>
    <mergeCell ref="BH140:BJ140"/>
    <mergeCell ref="BK140:BM140"/>
    <mergeCell ref="BH141:BJ141"/>
    <mergeCell ref="BK141:BM141"/>
    <mergeCell ref="AG140:AI140"/>
    <mergeCell ref="AJ140:AL140"/>
    <mergeCell ref="AM140:AO140"/>
    <mergeCell ref="AP140:AR140"/>
    <mergeCell ref="AS140:AU140"/>
    <mergeCell ref="AV140:AX140"/>
    <mergeCell ref="AY140:BA140"/>
    <mergeCell ref="B140:N140"/>
    <mergeCell ref="O140:Q140"/>
    <mergeCell ref="R140:T140"/>
    <mergeCell ref="U140:W140"/>
    <mergeCell ref="X140:Z140"/>
    <mergeCell ref="AA140:AC140"/>
    <mergeCell ref="AD140:AF140"/>
    <mergeCell ref="B141:N141"/>
    <mergeCell ref="O141:Q141"/>
    <mergeCell ref="R141:T141"/>
    <mergeCell ref="U141:W141"/>
    <mergeCell ref="X141:Z141"/>
    <mergeCell ref="BB141:BD141"/>
    <mergeCell ref="BE141:BG141"/>
    <mergeCell ref="AG141:AI141"/>
    <mergeCell ref="AJ141:AL141"/>
    <mergeCell ref="AM141:AO141"/>
    <mergeCell ref="AP141:AR141"/>
    <mergeCell ref="AS141:AU141"/>
    <mergeCell ref="AV141:AX141"/>
    <mergeCell ref="AY141:BA141"/>
    <mergeCell ref="BB139:BD139"/>
    <mergeCell ref="BE139:BG139"/>
    <mergeCell ref="BH139:BJ139"/>
    <mergeCell ref="BK139:BM139"/>
    <mergeCell ref="AG139:AI139"/>
    <mergeCell ref="AJ139:AL139"/>
    <mergeCell ref="AM139:AO139"/>
    <mergeCell ref="AP139:AR139"/>
    <mergeCell ref="AS139:AU139"/>
    <mergeCell ref="AV139:AX139"/>
    <mergeCell ref="AY139:BA139"/>
  </mergeCells>
  <pageMargins left="0.7" right="0.7" top="0.75" bottom="0.75" header="0" footer="0"/>
  <pageSetup pageOrder="overThenDown"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B2:BS40"/>
  <sheetViews>
    <sheetView showGridLines="0" tabSelected="1" workbookViewId="0">
      <selection activeCell="A52" sqref="A1:XFD1048576"/>
    </sheetView>
  </sheetViews>
  <sheetFormatPr defaultColWidth="3.5546875" defaultRowHeight="13.5" customHeight="1" x14ac:dyDescent="0.25"/>
  <sheetData>
    <row r="2" spans="2:71" ht="13.5" customHeight="1" x14ac:dyDescent="0.25">
      <c r="B2" s="49" t="s">
        <v>73</v>
      </c>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J2" s="136"/>
      <c r="AK2" s="49" t="s">
        <v>531</v>
      </c>
      <c r="AL2" s="49"/>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20"/>
    </row>
    <row r="3" spans="2:71" ht="13.5" customHeight="1" x14ac:dyDescent="0.25">
      <c r="C3" s="20"/>
      <c r="D3" s="20"/>
      <c r="E3" s="20"/>
      <c r="F3" s="20"/>
      <c r="G3" s="20"/>
      <c r="H3" s="20"/>
      <c r="I3" s="20"/>
      <c r="J3" s="20"/>
      <c r="K3" s="20"/>
      <c r="L3" s="20"/>
      <c r="M3" s="20"/>
      <c r="N3" s="20"/>
      <c r="O3" s="20"/>
      <c r="P3" s="20"/>
      <c r="Q3" s="20"/>
      <c r="R3" s="20"/>
      <c r="S3" s="20"/>
      <c r="T3" s="20"/>
      <c r="U3" s="20"/>
      <c r="V3" s="20"/>
      <c r="W3" s="20"/>
      <c r="AJ3" s="136"/>
      <c r="AL3" s="20"/>
      <c r="AM3" s="20"/>
      <c r="AN3" s="20"/>
      <c r="AO3" s="20"/>
      <c r="AP3" s="20"/>
      <c r="AQ3" s="20"/>
      <c r="AR3" s="20"/>
      <c r="AS3" s="20"/>
      <c r="AT3" s="20"/>
      <c r="AU3" s="20"/>
      <c r="AV3" s="20"/>
      <c r="AW3" s="20"/>
      <c r="AX3" s="20"/>
      <c r="AY3" s="20"/>
      <c r="AZ3" s="20"/>
      <c r="BA3" s="20"/>
      <c r="BB3" s="20"/>
      <c r="BC3" s="20"/>
      <c r="BE3" s="136"/>
    </row>
    <row r="4" spans="2:71" ht="13.5" customHeight="1" x14ac:dyDescent="0.25">
      <c r="B4" t="s">
        <v>91</v>
      </c>
      <c r="C4" s="20"/>
      <c r="D4" s="20"/>
      <c r="E4" s="20"/>
      <c r="F4" s="20"/>
      <c r="G4" s="20"/>
      <c r="H4" s="20"/>
      <c r="I4" s="20"/>
      <c r="J4" s="20"/>
      <c r="K4" s="20"/>
      <c r="L4" s="20"/>
      <c r="M4" s="20"/>
      <c r="N4" s="20"/>
      <c r="O4" s="20"/>
      <c r="P4" s="20"/>
      <c r="Q4" s="20"/>
      <c r="R4" s="20"/>
      <c r="S4" s="20"/>
      <c r="T4" s="20"/>
      <c r="U4" s="20"/>
      <c r="V4" s="20"/>
      <c r="W4" s="20"/>
      <c r="AJ4" s="136"/>
      <c r="AK4" s="264" t="s">
        <v>532</v>
      </c>
      <c r="AL4" s="35"/>
      <c r="AM4" s="35"/>
      <c r="AN4" s="265" t="s">
        <v>533</v>
      </c>
      <c r="AO4" s="147"/>
      <c r="AP4" s="112"/>
      <c r="AQ4" s="112"/>
      <c r="AR4" s="112"/>
      <c r="AS4" s="112"/>
      <c r="AT4" s="112"/>
      <c r="AU4" s="266"/>
      <c r="AV4" s="267" t="s">
        <v>534</v>
      </c>
      <c r="AW4" s="267"/>
      <c r="AX4" s="267"/>
      <c r="AY4" s="267"/>
      <c r="AZ4" s="36"/>
      <c r="BA4" s="38"/>
      <c r="BB4" s="264" t="s">
        <v>532</v>
      </c>
      <c r="BC4" s="35"/>
      <c r="BD4" s="35"/>
      <c r="BE4" s="265" t="s">
        <v>533</v>
      </c>
      <c r="BF4" s="147"/>
      <c r="BG4" s="112"/>
      <c r="BH4" s="112"/>
      <c r="BI4" s="112"/>
      <c r="BJ4" s="112"/>
      <c r="BK4" s="112"/>
      <c r="BL4" s="266"/>
      <c r="BM4" s="267" t="s">
        <v>534</v>
      </c>
      <c r="BN4" s="267"/>
      <c r="BO4" s="267"/>
      <c r="BP4" s="267"/>
      <c r="BQ4" s="36"/>
    </row>
    <row r="5" spans="2:71" ht="13.5" customHeight="1" x14ac:dyDescent="0.25">
      <c r="AJ5" s="136"/>
      <c r="AK5" s="34" t="s">
        <v>535</v>
      </c>
      <c r="AL5" s="35"/>
      <c r="AM5" s="35"/>
      <c r="AN5" s="35"/>
      <c r="AO5" s="35"/>
      <c r="AP5" s="35"/>
      <c r="AQ5" s="35"/>
      <c r="AR5" s="35"/>
      <c r="AS5" s="35"/>
      <c r="AT5" s="35"/>
      <c r="AU5" s="35"/>
      <c r="AV5" s="35"/>
      <c r="AW5" s="35"/>
      <c r="AX5" s="35"/>
      <c r="AY5" s="35"/>
      <c r="AZ5" s="36"/>
      <c r="BA5" s="38"/>
      <c r="BB5" s="265" t="s">
        <v>536</v>
      </c>
      <c r="BC5" s="147"/>
      <c r="BD5" s="147"/>
      <c r="BE5" s="147"/>
      <c r="BF5" s="147"/>
      <c r="BG5" s="147"/>
      <c r="BH5" s="147"/>
      <c r="BI5" s="147"/>
      <c r="BJ5" s="147"/>
      <c r="BK5" s="147"/>
      <c r="BL5" s="147"/>
      <c r="BM5" s="112"/>
      <c r="BN5" s="112"/>
      <c r="BO5" s="112"/>
      <c r="BP5" s="112"/>
      <c r="BQ5" s="266"/>
    </row>
    <row r="6" spans="2:71" ht="13.5" customHeight="1" x14ac:dyDescent="0.25">
      <c r="B6" t="s">
        <v>537</v>
      </c>
      <c r="C6" s="20"/>
      <c r="D6" s="20"/>
      <c r="E6" s="20"/>
      <c r="F6" s="20"/>
      <c r="G6" s="20"/>
      <c r="H6" s="20"/>
      <c r="I6" s="20"/>
      <c r="J6" s="20"/>
      <c r="K6" s="20"/>
      <c r="L6" s="20"/>
      <c r="M6" s="20"/>
      <c r="N6" s="20"/>
      <c r="O6" s="20"/>
      <c r="P6" s="20"/>
      <c r="Q6" s="20"/>
      <c r="R6" s="20"/>
      <c r="S6" s="20"/>
      <c r="T6" s="20"/>
      <c r="U6" s="20"/>
      <c r="V6" s="20"/>
      <c r="W6" s="20"/>
      <c r="AJ6" s="136"/>
      <c r="AK6" s="543"/>
      <c r="AL6" s="527"/>
      <c r="AM6" s="527"/>
      <c r="AN6" s="268"/>
      <c r="AO6" s="112"/>
      <c r="AP6" s="112"/>
      <c r="AQ6" s="112"/>
      <c r="AR6" s="112"/>
      <c r="AS6" s="112"/>
      <c r="AT6" s="112"/>
      <c r="AU6" s="266"/>
      <c r="AV6" s="622"/>
      <c r="AW6" s="527"/>
      <c r="AX6" s="527"/>
      <c r="AY6" s="527"/>
      <c r="AZ6" s="526"/>
      <c r="BA6" s="269"/>
      <c r="BB6" s="543"/>
      <c r="BC6" s="527"/>
      <c r="BD6" s="527"/>
      <c r="BE6" s="268"/>
      <c r="BF6" s="112"/>
      <c r="BG6" s="112"/>
      <c r="BH6" s="112"/>
      <c r="BI6" s="112"/>
      <c r="BJ6" s="112"/>
      <c r="BK6" s="112"/>
      <c r="BL6" s="266"/>
      <c r="BM6" s="622"/>
      <c r="BN6" s="527"/>
      <c r="BO6" s="527"/>
      <c r="BP6" s="527"/>
      <c r="BQ6" s="526"/>
    </row>
    <row r="7" spans="2:71" ht="13.5" customHeight="1" x14ac:dyDescent="0.25">
      <c r="B7" t="s">
        <v>538</v>
      </c>
      <c r="C7" s="20"/>
      <c r="D7" s="20"/>
      <c r="E7" s="20"/>
      <c r="F7" s="20"/>
      <c r="G7" s="20"/>
      <c r="H7" s="20"/>
      <c r="I7" s="20"/>
      <c r="J7" s="20"/>
      <c r="K7" s="20"/>
      <c r="L7" s="20"/>
      <c r="M7" s="20"/>
      <c r="N7" s="20"/>
      <c r="O7" s="20"/>
      <c r="P7" s="20"/>
      <c r="Q7" s="20"/>
      <c r="R7" s="20"/>
      <c r="S7" s="20"/>
      <c r="T7" s="20"/>
      <c r="U7" s="20"/>
      <c r="V7" s="20"/>
      <c r="W7" s="20"/>
      <c r="AJ7" s="136"/>
      <c r="AK7" s="543"/>
      <c r="AL7" s="527"/>
      <c r="AM7" s="527"/>
      <c r="AN7" s="268"/>
      <c r="AO7" s="112"/>
      <c r="AP7" s="112"/>
      <c r="AQ7" s="112"/>
      <c r="AR7" s="112"/>
      <c r="AS7" s="112"/>
      <c r="AT7" s="112"/>
      <c r="AU7" s="266"/>
      <c r="AV7" s="622"/>
      <c r="AW7" s="527"/>
      <c r="AX7" s="527"/>
      <c r="AY7" s="527"/>
      <c r="AZ7" s="526"/>
      <c r="BA7" s="269"/>
      <c r="BB7" s="543"/>
      <c r="BC7" s="527"/>
      <c r="BD7" s="527"/>
      <c r="BE7" s="268"/>
      <c r="BF7" s="112"/>
      <c r="BG7" s="112"/>
      <c r="BH7" s="112"/>
      <c r="BI7" s="112"/>
      <c r="BJ7" s="112"/>
      <c r="BK7" s="112"/>
      <c r="BL7" s="266"/>
      <c r="BM7" s="622"/>
      <c r="BN7" s="527"/>
      <c r="BO7" s="527"/>
      <c r="BP7" s="527"/>
      <c r="BQ7" s="526"/>
    </row>
    <row r="8" spans="2:71" ht="13.5" customHeight="1" x14ac:dyDescent="0.25">
      <c r="B8" t="s">
        <v>539</v>
      </c>
      <c r="AJ8" s="136"/>
      <c r="AK8" s="543"/>
      <c r="AL8" s="527"/>
      <c r="AM8" s="527"/>
      <c r="AN8" s="268"/>
      <c r="AO8" s="112"/>
      <c r="AP8" s="112"/>
      <c r="AQ8" s="112"/>
      <c r="AR8" s="112"/>
      <c r="AS8" s="112"/>
      <c r="AT8" s="112"/>
      <c r="AU8" s="266"/>
      <c r="AV8" s="622"/>
      <c r="AW8" s="527"/>
      <c r="AX8" s="527"/>
      <c r="AY8" s="527"/>
      <c r="AZ8" s="526"/>
      <c r="BA8" s="38"/>
      <c r="BB8" s="543"/>
      <c r="BC8" s="527"/>
      <c r="BD8" s="527"/>
      <c r="BE8" s="268"/>
      <c r="BF8" s="112"/>
      <c r="BG8" s="112"/>
      <c r="BH8" s="112"/>
      <c r="BI8" s="112"/>
      <c r="BJ8" s="112"/>
      <c r="BK8" s="112"/>
      <c r="BL8" s="266"/>
      <c r="BM8" s="622"/>
      <c r="BN8" s="527"/>
      <c r="BO8" s="527"/>
      <c r="BP8" s="527"/>
      <c r="BQ8" s="526"/>
    </row>
    <row r="9" spans="2:71" ht="13.5" customHeight="1" x14ac:dyDescent="0.25">
      <c r="B9" s="136"/>
      <c r="AJ9" s="136"/>
      <c r="AK9" s="543"/>
      <c r="AL9" s="527"/>
      <c r="AM9" s="527"/>
      <c r="AN9" s="268"/>
      <c r="AO9" s="112"/>
      <c r="AP9" s="112"/>
      <c r="AQ9" s="112"/>
      <c r="AR9" s="112"/>
      <c r="AS9" s="112"/>
      <c r="AT9" s="112"/>
      <c r="AU9" s="266"/>
      <c r="AV9" s="622"/>
      <c r="AW9" s="527"/>
      <c r="AX9" s="527"/>
      <c r="AY9" s="527"/>
      <c r="AZ9" s="526"/>
      <c r="BA9" s="269"/>
      <c r="BB9" s="543"/>
      <c r="BC9" s="527"/>
      <c r="BD9" s="527"/>
      <c r="BE9" s="268"/>
      <c r="BF9" s="112"/>
      <c r="BG9" s="112"/>
      <c r="BH9" s="112"/>
      <c r="BI9" s="112"/>
      <c r="BJ9" s="112"/>
      <c r="BK9" s="112"/>
      <c r="BL9" s="266"/>
      <c r="BM9" s="622"/>
      <c r="BN9" s="527"/>
      <c r="BO9" s="527"/>
      <c r="BP9" s="527"/>
      <c r="BQ9" s="526"/>
    </row>
    <row r="10" spans="2:71" ht="13.5" customHeight="1" x14ac:dyDescent="0.25">
      <c r="AJ10" s="136"/>
      <c r="AK10" s="34" t="s">
        <v>540</v>
      </c>
      <c r="AL10" s="35"/>
      <c r="AM10" s="35"/>
      <c r="AN10" s="35"/>
      <c r="AO10" s="35"/>
      <c r="AP10" s="35"/>
      <c r="AQ10" s="35"/>
      <c r="AR10" s="35"/>
      <c r="AS10" s="35"/>
      <c r="AT10" s="35"/>
      <c r="AU10" s="35"/>
      <c r="AV10" s="35"/>
      <c r="AW10" s="35"/>
      <c r="AX10" s="35"/>
      <c r="AY10" s="35"/>
      <c r="AZ10" s="36"/>
      <c r="BA10" s="38"/>
      <c r="BB10" s="543"/>
      <c r="BC10" s="527"/>
      <c r="BD10" s="527"/>
      <c r="BE10" s="268"/>
      <c r="BF10" s="112"/>
      <c r="BG10" s="112"/>
      <c r="BH10" s="112"/>
      <c r="BI10" s="112"/>
      <c r="BJ10" s="112"/>
      <c r="BK10" s="112"/>
      <c r="BL10" s="266"/>
      <c r="BM10" s="622"/>
      <c r="BN10" s="527"/>
      <c r="BO10" s="527"/>
      <c r="BP10" s="527"/>
      <c r="BQ10" s="526"/>
    </row>
    <row r="11" spans="2:71" ht="13.5" customHeight="1" x14ac:dyDescent="0.25">
      <c r="B11" s="49" t="s">
        <v>541</v>
      </c>
      <c r="C11" s="44"/>
      <c r="D11" s="44"/>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J11" s="136"/>
      <c r="AK11" s="168" t="s">
        <v>542</v>
      </c>
      <c r="AL11" s="270"/>
      <c r="AM11" s="270"/>
      <c r="AN11" s="39"/>
      <c r="AO11" s="39"/>
      <c r="AP11" s="39"/>
      <c r="AQ11" s="39"/>
      <c r="AR11" s="39"/>
      <c r="AS11" s="39"/>
      <c r="AT11" s="39"/>
      <c r="AU11" s="39"/>
      <c r="AV11" s="502"/>
      <c r="AW11" s="503"/>
      <c r="AX11" s="503"/>
      <c r="AY11" s="503"/>
      <c r="AZ11" s="524"/>
      <c r="BA11" s="269"/>
      <c r="BB11" s="265" t="s">
        <v>543</v>
      </c>
      <c r="BC11" s="147"/>
      <c r="BD11" s="147"/>
      <c r="BE11" s="147"/>
      <c r="BF11" s="147"/>
      <c r="BG11" s="147"/>
      <c r="BH11" s="147"/>
      <c r="BI11" s="147"/>
      <c r="BJ11" s="147"/>
      <c r="BK11" s="147"/>
      <c r="BL11" s="147"/>
      <c r="BM11" s="112"/>
      <c r="BN11" s="112"/>
      <c r="BO11" s="112"/>
      <c r="BP11" s="112"/>
      <c r="BQ11" s="266"/>
    </row>
    <row r="12" spans="2:71" ht="13.5" customHeight="1" x14ac:dyDescent="0.25">
      <c r="B12" s="20"/>
      <c r="C12" s="20"/>
      <c r="D12" s="20"/>
      <c r="E12" s="20"/>
      <c r="F12" s="20"/>
      <c r="G12" s="20"/>
      <c r="H12" s="20"/>
      <c r="I12" s="20"/>
      <c r="J12" s="20"/>
      <c r="K12" s="20"/>
      <c r="L12" s="20"/>
      <c r="M12" s="20"/>
      <c r="N12" s="20"/>
      <c r="O12" s="20"/>
      <c r="P12" s="20"/>
      <c r="Q12" s="20"/>
      <c r="AI12" s="136"/>
      <c r="AJ12" s="136"/>
      <c r="AK12" s="543"/>
      <c r="AL12" s="527"/>
      <c r="AM12" s="527"/>
      <c r="AN12" s="268"/>
      <c r="AO12" s="112"/>
      <c r="AP12" s="112"/>
      <c r="AQ12" s="112"/>
      <c r="AR12" s="112"/>
      <c r="AS12" s="112"/>
      <c r="AT12" s="112"/>
      <c r="AU12" s="266"/>
      <c r="AV12" s="622"/>
      <c r="AW12" s="527"/>
      <c r="AX12" s="527"/>
      <c r="AY12" s="527"/>
      <c r="AZ12" s="526"/>
      <c r="BA12" s="269"/>
      <c r="BB12" s="543"/>
      <c r="BC12" s="527"/>
      <c r="BD12" s="527"/>
      <c r="BE12" s="268"/>
      <c r="BF12" s="112"/>
      <c r="BG12" s="112"/>
      <c r="BH12" s="112"/>
      <c r="BI12" s="112"/>
      <c r="BJ12" s="112"/>
      <c r="BK12" s="112"/>
      <c r="BL12" s="266"/>
      <c r="BM12" s="622"/>
      <c r="BN12" s="527"/>
      <c r="BO12" s="527"/>
      <c r="BP12" s="527"/>
      <c r="BQ12" s="526"/>
    </row>
    <row r="13" spans="2:71" ht="13.5" customHeight="1" x14ac:dyDescent="0.25">
      <c r="B13" s="268" t="s">
        <v>532</v>
      </c>
      <c r="C13" s="112"/>
      <c r="D13" s="266"/>
      <c r="E13" s="268" t="s">
        <v>533</v>
      </c>
      <c r="F13" s="112"/>
      <c r="G13" s="112"/>
      <c r="H13" s="112"/>
      <c r="I13" s="112"/>
      <c r="J13" s="112"/>
      <c r="K13" s="112"/>
      <c r="L13" s="266"/>
      <c r="M13" s="268" t="s">
        <v>534</v>
      </c>
      <c r="N13" s="112"/>
      <c r="O13" s="112"/>
      <c r="P13" s="112"/>
      <c r="Q13" s="266"/>
      <c r="R13" s="41"/>
      <c r="S13" s="268" t="s">
        <v>532</v>
      </c>
      <c r="T13" s="112"/>
      <c r="U13" s="266"/>
      <c r="V13" s="268" t="s">
        <v>533</v>
      </c>
      <c r="W13" s="112"/>
      <c r="X13" s="112"/>
      <c r="Y13" s="112"/>
      <c r="Z13" s="112"/>
      <c r="AA13" s="112"/>
      <c r="AB13" s="112"/>
      <c r="AC13" s="266"/>
      <c r="AD13" s="268" t="s">
        <v>534</v>
      </c>
      <c r="AE13" s="112"/>
      <c r="AF13" s="112"/>
      <c r="AG13" s="112"/>
      <c r="AH13" s="266"/>
      <c r="AI13" s="136"/>
      <c r="AJ13" s="136"/>
      <c r="AK13" s="543"/>
      <c r="AL13" s="527"/>
      <c r="AM13" s="527"/>
      <c r="AN13" s="268"/>
      <c r="AO13" s="112"/>
      <c r="AP13" s="112"/>
      <c r="AQ13" s="112"/>
      <c r="AR13" s="112"/>
      <c r="AS13" s="112"/>
      <c r="AT13" s="112"/>
      <c r="AU13" s="266"/>
      <c r="AV13" s="622"/>
      <c r="AW13" s="527"/>
      <c r="AX13" s="527"/>
      <c r="AY13" s="527"/>
      <c r="AZ13" s="526"/>
      <c r="BA13" s="38"/>
      <c r="BB13" s="543"/>
      <c r="BC13" s="527"/>
      <c r="BD13" s="527"/>
      <c r="BE13" s="268"/>
      <c r="BF13" s="112"/>
      <c r="BG13" s="112"/>
      <c r="BH13" s="112"/>
      <c r="BI13" s="112"/>
      <c r="BJ13" s="112"/>
      <c r="BK13" s="112"/>
      <c r="BL13" s="266"/>
      <c r="BM13" s="622"/>
      <c r="BN13" s="527"/>
      <c r="BO13" s="527"/>
      <c r="BP13" s="527"/>
      <c r="BQ13" s="526"/>
    </row>
    <row r="14" spans="2:71" ht="13.5" customHeight="1" x14ac:dyDescent="0.25">
      <c r="B14" s="268" t="s">
        <v>544</v>
      </c>
      <c r="C14" s="112"/>
      <c r="D14" s="112"/>
      <c r="E14" s="112"/>
      <c r="F14" s="112"/>
      <c r="G14" s="112"/>
      <c r="H14" s="112"/>
      <c r="I14" s="112"/>
      <c r="J14" s="112"/>
      <c r="K14" s="112"/>
      <c r="L14" s="112"/>
      <c r="M14" s="112"/>
      <c r="N14" s="112"/>
      <c r="O14" s="112"/>
      <c r="P14" s="112"/>
      <c r="Q14" s="266"/>
      <c r="R14" s="41"/>
      <c r="S14" s="268" t="s">
        <v>545</v>
      </c>
      <c r="T14" s="112"/>
      <c r="U14" s="112"/>
      <c r="V14" s="112"/>
      <c r="W14" s="112"/>
      <c r="X14" s="112"/>
      <c r="Y14" s="112"/>
      <c r="Z14" s="112"/>
      <c r="AA14" s="112"/>
      <c r="AB14" s="112"/>
      <c r="AC14" s="112"/>
      <c r="AD14" s="112"/>
      <c r="AE14" s="112"/>
      <c r="AF14" s="112"/>
      <c r="AG14" s="112"/>
      <c r="AH14" s="266"/>
      <c r="AI14" s="136"/>
      <c r="AJ14" s="136"/>
      <c r="AK14" s="543"/>
      <c r="AL14" s="527"/>
      <c r="AM14" s="527"/>
      <c r="AN14" s="268"/>
      <c r="AO14" s="112"/>
      <c r="AP14" s="112"/>
      <c r="AQ14" s="112"/>
      <c r="AR14" s="112"/>
      <c r="AS14" s="112"/>
      <c r="AT14" s="112"/>
      <c r="AU14" s="266"/>
      <c r="AV14" s="622"/>
      <c r="AW14" s="527"/>
      <c r="AX14" s="527"/>
      <c r="AY14" s="527"/>
      <c r="AZ14" s="526"/>
      <c r="BA14" s="269"/>
      <c r="BB14" s="543"/>
      <c r="BC14" s="527"/>
      <c r="BD14" s="527"/>
      <c r="BE14" s="268"/>
      <c r="BF14" s="112"/>
      <c r="BG14" s="112"/>
      <c r="BH14" s="112"/>
      <c r="BI14" s="112"/>
      <c r="BJ14" s="112"/>
      <c r="BK14" s="112"/>
      <c r="BL14" s="266"/>
      <c r="BM14" s="622"/>
      <c r="BN14" s="527"/>
      <c r="BO14" s="527"/>
      <c r="BP14" s="527"/>
      <c r="BQ14" s="526"/>
    </row>
    <row r="15" spans="2:71" ht="13.5" customHeight="1" x14ac:dyDescent="0.25">
      <c r="B15" s="570"/>
      <c r="C15" s="503"/>
      <c r="D15" s="524"/>
      <c r="E15" s="268" t="s">
        <v>546</v>
      </c>
      <c r="F15" s="112"/>
      <c r="G15" s="112"/>
      <c r="H15" s="112"/>
      <c r="I15" s="112"/>
      <c r="J15" s="112"/>
      <c r="K15" s="112"/>
      <c r="L15" s="266"/>
      <c r="M15" s="554"/>
      <c r="N15" s="527"/>
      <c r="O15" s="527"/>
      <c r="P15" s="527"/>
      <c r="Q15" s="526"/>
      <c r="R15" s="41"/>
      <c r="S15" s="570"/>
      <c r="T15" s="503"/>
      <c r="U15" s="524"/>
      <c r="V15" s="268" t="s">
        <v>547</v>
      </c>
      <c r="W15" s="112"/>
      <c r="X15" s="112"/>
      <c r="Y15" s="112"/>
      <c r="Z15" s="112"/>
      <c r="AA15" s="112"/>
      <c r="AB15" s="112"/>
      <c r="AC15" s="266"/>
      <c r="AD15" s="268"/>
      <c r="AE15" s="112"/>
      <c r="AF15" s="112"/>
      <c r="AG15" s="112"/>
      <c r="AH15" s="266"/>
      <c r="AI15" s="136"/>
      <c r="AJ15" s="136"/>
      <c r="AK15" s="543"/>
      <c r="AL15" s="527"/>
      <c r="AM15" s="527"/>
      <c r="AN15" s="268"/>
      <c r="AO15" s="112"/>
      <c r="AP15" s="112"/>
      <c r="AQ15" s="112"/>
      <c r="AR15" s="112"/>
      <c r="AS15" s="112"/>
      <c r="AT15" s="112"/>
      <c r="AU15" s="266"/>
      <c r="AV15" s="622"/>
      <c r="AW15" s="527"/>
      <c r="AX15" s="527"/>
      <c r="AY15" s="527"/>
      <c r="AZ15" s="526"/>
      <c r="BA15" s="269"/>
      <c r="BB15" s="543"/>
      <c r="BC15" s="527"/>
      <c r="BD15" s="527"/>
      <c r="BE15" s="268"/>
      <c r="BF15" s="112"/>
      <c r="BG15" s="112"/>
      <c r="BH15" s="112"/>
      <c r="BI15" s="112"/>
      <c r="BJ15" s="112"/>
      <c r="BK15" s="112"/>
      <c r="BL15" s="266"/>
      <c r="BM15" s="622"/>
      <c r="BN15" s="527"/>
      <c r="BO15" s="527"/>
      <c r="BP15" s="527"/>
      <c r="BQ15" s="526"/>
    </row>
    <row r="16" spans="2:71" ht="13.5" customHeight="1" x14ac:dyDescent="0.25">
      <c r="B16" s="570"/>
      <c r="C16" s="503"/>
      <c r="D16" s="524"/>
      <c r="E16" s="268" t="s">
        <v>548</v>
      </c>
      <c r="F16" s="112"/>
      <c r="G16" s="112"/>
      <c r="H16" s="112"/>
      <c r="I16" s="112"/>
      <c r="J16" s="112"/>
      <c r="K16" s="112"/>
      <c r="L16" s="266"/>
      <c r="M16" s="554"/>
      <c r="N16" s="527"/>
      <c r="O16" s="527"/>
      <c r="P16" s="527"/>
      <c r="Q16" s="526"/>
      <c r="R16" s="41"/>
      <c r="S16" s="570"/>
      <c r="T16" s="503"/>
      <c r="U16" s="524"/>
      <c r="V16" s="268"/>
      <c r="W16" s="112"/>
      <c r="X16" s="112"/>
      <c r="Y16" s="112"/>
      <c r="Z16" s="112"/>
      <c r="AA16" s="112"/>
      <c r="AB16" s="112"/>
      <c r="AC16" s="266"/>
      <c r="AD16" s="554"/>
      <c r="AE16" s="527"/>
      <c r="AF16" s="527"/>
      <c r="AG16" s="527"/>
      <c r="AH16" s="526"/>
      <c r="AI16" s="136"/>
      <c r="AJ16" s="136"/>
      <c r="AK16" s="157" t="s">
        <v>549</v>
      </c>
      <c r="AL16" s="158"/>
      <c r="AM16" s="158"/>
      <c r="AN16" s="158"/>
      <c r="AO16" s="158"/>
      <c r="AP16" s="158"/>
      <c r="AQ16" s="158"/>
      <c r="AR16" s="158"/>
      <c r="AS16" s="158"/>
      <c r="AT16" s="158"/>
      <c r="AU16" s="158"/>
      <c r="AV16" s="38"/>
      <c r="AW16" s="38"/>
      <c r="AX16" s="38"/>
      <c r="AY16" s="38"/>
      <c r="AZ16" s="40"/>
      <c r="BA16" s="38"/>
      <c r="BB16" s="265" t="s">
        <v>550</v>
      </c>
      <c r="BC16" s="147"/>
      <c r="BD16" s="147"/>
      <c r="BE16" s="147"/>
      <c r="BF16" s="147"/>
      <c r="BG16" s="147"/>
      <c r="BH16" s="147"/>
      <c r="BI16" s="147"/>
      <c r="BJ16" s="147"/>
      <c r="BK16" s="147"/>
      <c r="BL16" s="147"/>
      <c r="BM16" s="112"/>
      <c r="BN16" s="112"/>
      <c r="BO16" s="112"/>
      <c r="BP16" s="112"/>
      <c r="BQ16" s="266"/>
    </row>
    <row r="17" spans="2:69" ht="13.5" customHeight="1" x14ac:dyDescent="0.25">
      <c r="B17" s="570"/>
      <c r="C17" s="503"/>
      <c r="D17" s="524"/>
      <c r="E17" s="268"/>
      <c r="F17" s="112"/>
      <c r="G17" s="112"/>
      <c r="H17" s="112"/>
      <c r="I17" s="112"/>
      <c r="J17" s="112"/>
      <c r="K17" s="112"/>
      <c r="L17" s="266"/>
      <c r="M17" s="554"/>
      <c r="N17" s="527"/>
      <c r="O17" s="527"/>
      <c r="P17" s="527"/>
      <c r="Q17" s="526"/>
      <c r="R17" s="41"/>
      <c r="S17" s="570"/>
      <c r="T17" s="503"/>
      <c r="U17" s="524"/>
      <c r="V17" s="268"/>
      <c r="W17" s="112"/>
      <c r="X17" s="112"/>
      <c r="Y17" s="112"/>
      <c r="Z17" s="112"/>
      <c r="AA17" s="112"/>
      <c r="AB17" s="112"/>
      <c r="AC17" s="266"/>
      <c r="AD17" s="554"/>
      <c r="AE17" s="527"/>
      <c r="AF17" s="527"/>
      <c r="AG17" s="527"/>
      <c r="AH17" s="526"/>
      <c r="AI17" s="136"/>
      <c r="AJ17" s="136"/>
      <c r="AK17" s="543"/>
      <c r="AL17" s="527"/>
      <c r="AM17" s="527"/>
      <c r="AN17" s="268"/>
      <c r="AO17" s="112"/>
      <c r="AP17" s="112"/>
      <c r="AQ17" s="112"/>
      <c r="AR17" s="112"/>
      <c r="AS17" s="112"/>
      <c r="AT17" s="112"/>
      <c r="AU17" s="266"/>
      <c r="AV17" s="622"/>
      <c r="AW17" s="527"/>
      <c r="AX17" s="527"/>
      <c r="AY17" s="527"/>
      <c r="AZ17" s="526"/>
      <c r="BA17" s="269"/>
      <c r="BB17" s="543"/>
      <c r="BC17" s="527"/>
      <c r="BD17" s="527"/>
      <c r="BE17" s="268"/>
      <c r="BF17" s="112"/>
      <c r="BG17" s="112"/>
      <c r="BH17" s="112"/>
      <c r="BI17" s="112"/>
      <c r="BJ17" s="112"/>
      <c r="BK17" s="112"/>
      <c r="BL17" s="266"/>
      <c r="BM17" s="622"/>
      <c r="BN17" s="527"/>
      <c r="BO17" s="527"/>
      <c r="BP17" s="527"/>
      <c r="BQ17" s="526"/>
    </row>
    <row r="18" spans="2:69" ht="13.5" customHeight="1" x14ac:dyDescent="0.25">
      <c r="B18" s="570"/>
      <c r="C18" s="503"/>
      <c r="D18" s="524"/>
      <c r="E18" s="268"/>
      <c r="F18" s="112"/>
      <c r="G18" s="112"/>
      <c r="H18" s="112"/>
      <c r="I18" s="112"/>
      <c r="J18" s="112"/>
      <c r="K18" s="112"/>
      <c r="L18" s="266"/>
      <c r="M18" s="554"/>
      <c r="N18" s="527"/>
      <c r="O18" s="527"/>
      <c r="P18" s="527"/>
      <c r="Q18" s="526"/>
      <c r="R18" s="41"/>
      <c r="S18" s="570"/>
      <c r="T18" s="503"/>
      <c r="U18" s="524"/>
      <c r="V18" s="268"/>
      <c r="W18" s="112"/>
      <c r="X18" s="112"/>
      <c r="Y18" s="112"/>
      <c r="Z18" s="112"/>
      <c r="AA18" s="112"/>
      <c r="AB18" s="112"/>
      <c r="AC18" s="266"/>
      <c r="AD18" s="554"/>
      <c r="AE18" s="527"/>
      <c r="AF18" s="527"/>
      <c r="AG18" s="527"/>
      <c r="AH18" s="526"/>
      <c r="AI18" s="136"/>
      <c r="AJ18" s="136"/>
      <c r="AK18" s="543"/>
      <c r="AL18" s="527"/>
      <c r="AM18" s="527"/>
      <c r="AN18" s="268"/>
      <c r="AO18" s="112"/>
      <c r="AP18" s="112"/>
      <c r="AQ18" s="112"/>
      <c r="AR18" s="112"/>
      <c r="AS18" s="112"/>
      <c r="AT18" s="112"/>
      <c r="AU18" s="266"/>
      <c r="AV18" s="622"/>
      <c r="AW18" s="527"/>
      <c r="AX18" s="527"/>
      <c r="AY18" s="527"/>
      <c r="AZ18" s="526"/>
      <c r="BA18" s="269"/>
      <c r="BB18" s="543"/>
      <c r="BC18" s="527"/>
      <c r="BD18" s="527"/>
      <c r="BE18" s="268"/>
      <c r="BF18" s="112"/>
      <c r="BG18" s="112"/>
      <c r="BH18" s="112"/>
      <c r="BI18" s="112"/>
      <c r="BJ18" s="112"/>
      <c r="BK18" s="112"/>
      <c r="BL18" s="266"/>
      <c r="BM18" s="622"/>
      <c r="BN18" s="527"/>
      <c r="BO18" s="527"/>
      <c r="BP18" s="527"/>
      <c r="BQ18" s="526"/>
    </row>
    <row r="19" spans="2:69" ht="13.5" customHeight="1" x14ac:dyDescent="0.25">
      <c r="B19" s="570"/>
      <c r="C19" s="503"/>
      <c r="D19" s="524"/>
      <c r="E19" s="268"/>
      <c r="F19" s="112"/>
      <c r="G19" s="112"/>
      <c r="H19" s="112"/>
      <c r="I19" s="112"/>
      <c r="J19" s="112"/>
      <c r="K19" s="112"/>
      <c r="L19" s="266"/>
      <c r="M19" s="554"/>
      <c r="N19" s="527"/>
      <c r="O19" s="527"/>
      <c r="P19" s="527"/>
      <c r="Q19" s="526"/>
      <c r="R19" s="41"/>
      <c r="S19" s="570"/>
      <c r="T19" s="503"/>
      <c r="U19" s="524"/>
      <c r="V19" s="268"/>
      <c r="W19" s="112"/>
      <c r="X19" s="112"/>
      <c r="Y19" s="112"/>
      <c r="Z19" s="112"/>
      <c r="AA19" s="112"/>
      <c r="AB19" s="112"/>
      <c r="AC19" s="266"/>
      <c r="AD19" s="554"/>
      <c r="AE19" s="527"/>
      <c r="AF19" s="527"/>
      <c r="AG19" s="527"/>
      <c r="AH19" s="526"/>
      <c r="AI19" s="136"/>
      <c r="AJ19" s="136"/>
      <c r="AK19" s="543"/>
      <c r="AL19" s="527"/>
      <c r="AM19" s="527"/>
      <c r="AN19" s="268"/>
      <c r="AO19" s="112"/>
      <c r="AP19" s="112"/>
      <c r="AQ19" s="112"/>
      <c r="AR19" s="112"/>
      <c r="AS19" s="112"/>
      <c r="AT19" s="112"/>
      <c r="AU19" s="266"/>
      <c r="AV19" s="622"/>
      <c r="AW19" s="527"/>
      <c r="AX19" s="527"/>
      <c r="AY19" s="527"/>
      <c r="AZ19" s="526"/>
      <c r="BA19" s="38"/>
      <c r="BB19" s="543"/>
      <c r="BC19" s="527"/>
      <c r="BD19" s="527"/>
      <c r="BE19" s="268"/>
      <c r="BF19" s="112"/>
      <c r="BG19" s="112"/>
      <c r="BH19" s="112"/>
      <c r="BI19" s="112"/>
      <c r="BJ19" s="112"/>
      <c r="BK19" s="112"/>
      <c r="BL19" s="266"/>
      <c r="BM19" s="622"/>
      <c r="BN19" s="527"/>
      <c r="BO19" s="527"/>
      <c r="BP19" s="527"/>
      <c r="BQ19" s="526"/>
    </row>
    <row r="20" spans="2:69" ht="13.5" customHeight="1" x14ac:dyDescent="0.25">
      <c r="B20" s="570"/>
      <c r="C20" s="503"/>
      <c r="D20" s="524"/>
      <c r="E20" s="268"/>
      <c r="F20" s="112"/>
      <c r="G20" s="112"/>
      <c r="H20" s="112"/>
      <c r="I20" s="112"/>
      <c r="J20" s="112"/>
      <c r="K20" s="112"/>
      <c r="L20" s="266"/>
      <c r="M20" s="554"/>
      <c r="N20" s="527"/>
      <c r="O20" s="527"/>
      <c r="P20" s="527"/>
      <c r="Q20" s="526"/>
      <c r="R20" s="41"/>
      <c r="S20" s="570"/>
      <c r="T20" s="503"/>
      <c r="U20" s="524"/>
      <c r="V20" s="268"/>
      <c r="W20" s="112"/>
      <c r="X20" s="112"/>
      <c r="Y20" s="112"/>
      <c r="Z20" s="112"/>
      <c r="AA20" s="112"/>
      <c r="AB20" s="112"/>
      <c r="AC20" s="266"/>
      <c r="AD20" s="554"/>
      <c r="AE20" s="527"/>
      <c r="AF20" s="527"/>
      <c r="AG20" s="527"/>
      <c r="AH20" s="526"/>
      <c r="AI20" s="136"/>
      <c r="AJ20" s="136"/>
      <c r="AK20" s="543"/>
      <c r="AL20" s="527"/>
      <c r="AM20" s="527"/>
      <c r="AN20" s="268"/>
      <c r="AO20" s="112"/>
      <c r="AP20" s="112"/>
      <c r="AQ20" s="112"/>
      <c r="AR20" s="112"/>
      <c r="AS20" s="112"/>
      <c r="AT20" s="112"/>
      <c r="AU20" s="266"/>
      <c r="AV20" s="622"/>
      <c r="AW20" s="527"/>
      <c r="AX20" s="527"/>
      <c r="AY20" s="527"/>
      <c r="AZ20" s="526"/>
      <c r="BA20" s="269"/>
      <c r="BB20" s="543"/>
      <c r="BC20" s="527"/>
      <c r="BD20" s="527"/>
      <c r="BE20" s="268"/>
      <c r="BF20" s="112"/>
      <c r="BG20" s="112"/>
      <c r="BH20" s="112"/>
      <c r="BI20" s="112"/>
      <c r="BJ20" s="112"/>
      <c r="BK20" s="112"/>
      <c r="BL20" s="266"/>
      <c r="BM20" s="622"/>
      <c r="BN20" s="527"/>
      <c r="BO20" s="527"/>
      <c r="BP20" s="527"/>
      <c r="BQ20" s="526"/>
    </row>
    <row r="21" spans="2:69" ht="13.5" customHeight="1" x14ac:dyDescent="0.25">
      <c r="B21" s="570"/>
      <c r="C21" s="503"/>
      <c r="D21" s="524"/>
      <c r="E21" s="268"/>
      <c r="F21" s="112"/>
      <c r="G21" s="112"/>
      <c r="H21" s="112"/>
      <c r="I21" s="112"/>
      <c r="J21" s="112"/>
      <c r="K21" s="112"/>
      <c r="L21" s="266"/>
      <c r="M21" s="554"/>
      <c r="N21" s="527"/>
      <c r="O21" s="527"/>
      <c r="P21" s="527"/>
      <c r="Q21" s="526"/>
      <c r="R21" s="41"/>
      <c r="S21" s="570"/>
      <c r="T21" s="503"/>
      <c r="U21" s="524"/>
      <c r="V21" s="268"/>
      <c r="W21" s="112"/>
      <c r="X21" s="112"/>
      <c r="Y21" s="112"/>
      <c r="Z21" s="112"/>
      <c r="AA21" s="112"/>
      <c r="AB21" s="112"/>
      <c r="AC21" s="266"/>
      <c r="AD21" s="554"/>
      <c r="AE21" s="527"/>
      <c r="AF21" s="527"/>
      <c r="AG21" s="527"/>
      <c r="AH21" s="526"/>
      <c r="AI21" s="136"/>
      <c r="AJ21" s="136"/>
      <c r="AK21" s="271" t="s">
        <v>551</v>
      </c>
      <c r="AL21" s="272"/>
      <c r="AM21" s="272"/>
      <c r="AN21" s="158"/>
      <c r="AO21" s="158"/>
      <c r="AP21" s="158"/>
      <c r="AQ21" s="158"/>
      <c r="AR21" s="158"/>
      <c r="AS21" s="158"/>
      <c r="AT21" s="158"/>
      <c r="AU21" s="158"/>
      <c r="AV21" s="158"/>
      <c r="AW21" s="158"/>
      <c r="AX21" s="269"/>
      <c r="AY21" s="269"/>
      <c r="AZ21" s="273"/>
      <c r="BA21" s="269"/>
      <c r="BB21" s="543"/>
      <c r="BC21" s="527"/>
      <c r="BD21" s="527"/>
      <c r="BE21" s="268"/>
      <c r="BF21" s="112"/>
      <c r="BG21" s="112"/>
      <c r="BH21" s="112"/>
      <c r="BI21" s="112"/>
      <c r="BJ21" s="112"/>
      <c r="BK21" s="112"/>
      <c r="BL21" s="266"/>
      <c r="BM21" s="622"/>
      <c r="BN21" s="527"/>
      <c r="BO21" s="527"/>
      <c r="BP21" s="527"/>
      <c r="BQ21" s="526"/>
    </row>
    <row r="22" spans="2:69" ht="13.5" customHeight="1" x14ac:dyDescent="0.25">
      <c r="B22" s="570"/>
      <c r="C22" s="503"/>
      <c r="D22" s="524"/>
      <c r="E22" s="268" t="s">
        <v>552</v>
      </c>
      <c r="F22" s="112"/>
      <c r="G22" s="112"/>
      <c r="H22" s="112"/>
      <c r="I22" s="112"/>
      <c r="J22" s="112"/>
      <c r="K22" s="112"/>
      <c r="L22" s="266"/>
      <c r="M22" s="268"/>
      <c r="N22" s="112"/>
      <c r="O22" s="112"/>
      <c r="P22" s="112"/>
      <c r="Q22" s="266"/>
      <c r="R22" s="41"/>
      <c r="S22" s="268" t="s">
        <v>553</v>
      </c>
      <c r="T22" s="112"/>
      <c r="U22" s="112"/>
      <c r="V22" s="112"/>
      <c r="W22" s="112"/>
      <c r="X22" s="112"/>
      <c r="Y22" s="112"/>
      <c r="Z22" s="112"/>
      <c r="AA22" s="112"/>
      <c r="AB22" s="112"/>
      <c r="AC22" s="112"/>
      <c r="AD22" s="112"/>
      <c r="AE22" s="112"/>
      <c r="AF22" s="112"/>
      <c r="AG22" s="112"/>
      <c r="AH22" s="266"/>
      <c r="AI22" s="136"/>
      <c r="AJ22" s="136"/>
      <c r="AK22" s="543"/>
      <c r="AL22" s="527"/>
      <c r="AM22" s="527"/>
      <c r="AN22" s="268"/>
      <c r="AO22" s="112"/>
      <c r="AP22" s="112"/>
      <c r="AQ22" s="112"/>
      <c r="AR22" s="112"/>
      <c r="AS22" s="112"/>
      <c r="AT22" s="112"/>
      <c r="AU22" s="266"/>
      <c r="AV22" s="622"/>
      <c r="AW22" s="527"/>
      <c r="AX22" s="527"/>
      <c r="AY22" s="527"/>
      <c r="AZ22" s="526"/>
      <c r="BA22" s="38"/>
      <c r="BB22" s="265" t="s">
        <v>554</v>
      </c>
      <c r="BC22" s="147"/>
      <c r="BD22" s="147"/>
      <c r="BE22" s="147"/>
      <c r="BF22" s="147"/>
      <c r="BG22" s="147"/>
      <c r="BH22" s="147"/>
      <c r="BI22" s="147"/>
      <c r="BJ22" s="147"/>
      <c r="BK22" s="147"/>
      <c r="BL22" s="147"/>
      <c r="BM22" s="112"/>
      <c r="BN22" s="112"/>
      <c r="BO22" s="112"/>
      <c r="BP22" s="112"/>
      <c r="BQ22" s="266"/>
    </row>
    <row r="23" spans="2:69" ht="13.5" customHeight="1" x14ac:dyDescent="0.25">
      <c r="B23" s="570"/>
      <c r="C23" s="503"/>
      <c r="D23" s="524"/>
      <c r="E23" s="268"/>
      <c r="F23" s="112"/>
      <c r="G23" s="112"/>
      <c r="H23" s="112"/>
      <c r="I23" s="112"/>
      <c r="J23" s="112"/>
      <c r="K23" s="112"/>
      <c r="L23" s="266"/>
      <c r="M23" s="554"/>
      <c r="N23" s="527"/>
      <c r="O23" s="527"/>
      <c r="P23" s="527"/>
      <c r="Q23" s="526"/>
      <c r="R23" s="41"/>
      <c r="S23" s="570"/>
      <c r="T23" s="503"/>
      <c r="U23" s="524"/>
      <c r="V23" s="268" t="s">
        <v>555</v>
      </c>
      <c r="W23" s="112"/>
      <c r="X23" s="112"/>
      <c r="Y23" s="112"/>
      <c r="Z23" s="112"/>
      <c r="AA23" s="112"/>
      <c r="AB23" s="112"/>
      <c r="AC23" s="266"/>
      <c r="AD23" s="268"/>
      <c r="AE23" s="112"/>
      <c r="AF23" s="112"/>
      <c r="AG23" s="112"/>
      <c r="AH23" s="266"/>
      <c r="AI23" s="136"/>
      <c r="AJ23" s="136"/>
      <c r="AK23" s="543"/>
      <c r="AL23" s="527"/>
      <c r="AM23" s="527"/>
      <c r="AN23" s="268"/>
      <c r="AO23" s="112"/>
      <c r="AP23" s="112"/>
      <c r="AQ23" s="112"/>
      <c r="AR23" s="112"/>
      <c r="AS23" s="112"/>
      <c r="AT23" s="112"/>
      <c r="AU23" s="266"/>
      <c r="AV23" s="622"/>
      <c r="AW23" s="527"/>
      <c r="AX23" s="527"/>
      <c r="AY23" s="527"/>
      <c r="AZ23" s="526"/>
      <c r="BA23" s="269"/>
      <c r="BB23" s="543"/>
      <c r="BC23" s="527"/>
      <c r="BD23" s="527"/>
      <c r="BE23" s="268"/>
      <c r="BF23" s="112"/>
      <c r="BG23" s="112"/>
      <c r="BH23" s="112"/>
      <c r="BI23" s="112"/>
      <c r="BJ23" s="112"/>
      <c r="BK23" s="112"/>
      <c r="BL23" s="266"/>
      <c r="BM23" s="622"/>
      <c r="BN23" s="527"/>
      <c r="BO23" s="527"/>
      <c r="BP23" s="527"/>
      <c r="BQ23" s="526"/>
    </row>
    <row r="24" spans="2:69" ht="13.5" customHeight="1" x14ac:dyDescent="0.25">
      <c r="B24" s="570"/>
      <c r="C24" s="503"/>
      <c r="D24" s="524"/>
      <c r="E24" s="268"/>
      <c r="F24" s="112"/>
      <c r="G24" s="112"/>
      <c r="H24" s="112"/>
      <c r="I24" s="112"/>
      <c r="J24" s="112"/>
      <c r="K24" s="112"/>
      <c r="L24" s="266"/>
      <c r="M24" s="554"/>
      <c r="N24" s="527"/>
      <c r="O24" s="527"/>
      <c r="P24" s="527"/>
      <c r="Q24" s="526"/>
      <c r="R24" s="41"/>
      <c r="S24" s="570"/>
      <c r="T24" s="503"/>
      <c r="U24" s="524"/>
      <c r="V24" s="268"/>
      <c r="W24" s="112"/>
      <c r="X24" s="112"/>
      <c r="Y24" s="112"/>
      <c r="Z24" s="112"/>
      <c r="AA24" s="112"/>
      <c r="AB24" s="112"/>
      <c r="AC24" s="266"/>
      <c r="AD24" s="554"/>
      <c r="AE24" s="527"/>
      <c r="AF24" s="527"/>
      <c r="AG24" s="527"/>
      <c r="AH24" s="526"/>
      <c r="AI24" s="136"/>
      <c r="AJ24" s="136"/>
      <c r="AK24" s="543"/>
      <c r="AL24" s="527"/>
      <c r="AM24" s="527"/>
      <c r="AN24" s="268"/>
      <c r="AO24" s="112"/>
      <c r="AP24" s="112"/>
      <c r="AQ24" s="112"/>
      <c r="AR24" s="112"/>
      <c r="AS24" s="112"/>
      <c r="AT24" s="112"/>
      <c r="AU24" s="266"/>
      <c r="AV24" s="622"/>
      <c r="AW24" s="527"/>
      <c r="AX24" s="527"/>
      <c r="AY24" s="527"/>
      <c r="AZ24" s="526"/>
      <c r="BA24" s="269"/>
      <c r="BB24" s="543"/>
      <c r="BC24" s="527"/>
      <c r="BD24" s="527"/>
      <c r="BE24" s="268"/>
      <c r="BF24" s="112"/>
      <c r="BG24" s="112"/>
      <c r="BH24" s="112"/>
      <c r="BI24" s="112"/>
      <c r="BJ24" s="112"/>
      <c r="BK24" s="112"/>
      <c r="BL24" s="266"/>
      <c r="BM24" s="622"/>
      <c r="BN24" s="527"/>
      <c r="BO24" s="527"/>
      <c r="BP24" s="527"/>
      <c r="BQ24" s="526"/>
    </row>
    <row r="25" spans="2:69" ht="13.5" customHeight="1" x14ac:dyDescent="0.25">
      <c r="B25" s="570"/>
      <c r="C25" s="503"/>
      <c r="D25" s="524"/>
      <c r="E25" s="268"/>
      <c r="F25" s="112"/>
      <c r="G25" s="112"/>
      <c r="H25" s="112"/>
      <c r="I25" s="112"/>
      <c r="J25" s="112"/>
      <c r="K25" s="112"/>
      <c r="L25" s="266"/>
      <c r="M25" s="554"/>
      <c r="N25" s="527"/>
      <c r="O25" s="527"/>
      <c r="P25" s="527"/>
      <c r="Q25" s="526"/>
      <c r="R25" s="41"/>
      <c r="S25" s="570"/>
      <c r="T25" s="503"/>
      <c r="U25" s="524"/>
      <c r="V25" s="268"/>
      <c r="W25" s="112"/>
      <c r="X25" s="112"/>
      <c r="Y25" s="112"/>
      <c r="Z25" s="112"/>
      <c r="AA25" s="112"/>
      <c r="AB25" s="112"/>
      <c r="AC25" s="266"/>
      <c r="AD25" s="554"/>
      <c r="AE25" s="527"/>
      <c r="AF25" s="527"/>
      <c r="AG25" s="527"/>
      <c r="AH25" s="526"/>
      <c r="AI25" s="136"/>
      <c r="AJ25" s="136"/>
      <c r="AK25" s="543"/>
      <c r="AL25" s="527"/>
      <c r="AM25" s="527"/>
      <c r="AN25" s="268"/>
      <c r="AO25" s="112"/>
      <c r="AP25" s="112"/>
      <c r="AQ25" s="112"/>
      <c r="AR25" s="112"/>
      <c r="AS25" s="112"/>
      <c r="AT25" s="112"/>
      <c r="AU25" s="266"/>
      <c r="AV25" s="622"/>
      <c r="AW25" s="527"/>
      <c r="AX25" s="527"/>
      <c r="AY25" s="527"/>
      <c r="AZ25" s="526"/>
      <c r="BA25" s="38"/>
      <c r="BB25" s="543"/>
      <c r="BC25" s="527"/>
      <c r="BD25" s="527"/>
      <c r="BE25" s="268"/>
      <c r="BF25" s="112"/>
      <c r="BG25" s="112"/>
      <c r="BH25" s="112"/>
      <c r="BI25" s="112"/>
      <c r="BJ25" s="112"/>
      <c r="BK25" s="112"/>
      <c r="BL25" s="266"/>
      <c r="BM25" s="622"/>
      <c r="BN25" s="527"/>
      <c r="BO25" s="527"/>
      <c r="BP25" s="527"/>
      <c r="BQ25" s="526"/>
    </row>
    <row r="26" spans="2:69" ht="13.5" customHeight="1" x14ac:dyDescent="0.25">
      <c r="B26" s="570"/>
      <c r="C26" s="503"/>
      <c r="D26" s="524"/>
      <c r="E26" s="268" t="s">
        <v>556</v>
      </c>
      <c r="F26" s="112"/>
      <c r="G26" s="112"/>
      <c r="H26" s="112"/>
      <c r="I26" s="112"/>
      <c r="J26" s="112"/>
      <c r="K26" s="112"/>
      <c r="L26" s="266"/>
      <c r="M26" s="268"/>
      <c r="N26" s="112"/>
      <c r="O26" s="112"/>
      <c r="P26" s="112"/>
      <c r="Q26" s="266"/>
      <c r="R26" s="41"/>
      <c r="S26" s="570"/>
      <c r="T26" s="503"/>
      <c r="U26" s="524"/>
      <c r="V26" s="268"/>
      <c r="W26" s="112"/>
      <c r="X26" s="112"/>
      <c r="Y26" s="112"/>
      <c r="Z26" s="112"/>
      <c r="AA26" s="112"/>
      <c r="AB26" s="112"/>
      <c r="AC26" s="266"/>
      <c r="AD26" s="554"/>
      <c r="AE26" s="527"/>
      <c r="AF26" s="527"/>
      <c r="AG26" s="527"/>
      <c r="AH26" s="526"/>
      <c r="AI26" s="136"/>
      <c r="AJ26" s="136"/>
      <c r="AK26" s="271" t="s">
        <v>557</v>
      </c>
      <c r="AL26" s="272"/>
      <c r="AM26" s="272"/>
      <c r="AN26" s="158"/>
      <c r="AO26" s="158"/>
      <c r="AP26" s="158"/>
      <c r="AQ26" s="158"/>
      <c r="AR26" s="158"/>
      <c r="AS26" s="158"/>
      <c r="AT26" s="158"/>
      <c r="AU26" s="158"/>
      <c r="AV26" s="158"/>
      <c r="AW26" s="158"/>
      <c r="AX26" s="274"/>
      <c r="AY26" s="274"/>
      <c r="AZ26" s="273"/>
      <c r="BA26" s="269"/>
      <c r="BB26" s="543"/>
      <c r="BC26" s="527"/>
      <c r="BD26" s="527"/>
      <c r="BE26" s="268"/>
      <c r="BF26" s="112"/>
      <c r="BG26" s="112"/>
      <c r="BH26" s="112"/>
      <c r="BI26" s="112"/>
      <c r="BJ26" s="112"/>
      <c r="BK26" s="112"/>
      <c r="BL26" s="266"/>
      <c r="BM26" s="622"/>
      <c r="BN26" s="527"/>
      <c r="BO26" s="527"/>
      <c r="BP26" s="527"/>
      <c r="BQ26" s="526"/>
    </row>
    <row r="27" spans="2:69" ht="13.5" customHeight="1" x14ac:dyDescent="0.25">
      <c r="B27" s="570"/>
      <c r="C27" s="503"/>
      <c r="D27" s="524"/>
      <c r="E27" s="268"/>
      <c r="F27" s="112"/>
      <c r="G27" s="112"/>
      <c r="H27" s="112"/>
      <c r="I27" s="112"/>
      <c r="J27" s="112"/>
      <c r="K27" s="112"/>
      <c r="L27" s="266"/>
      <c r="M27" s="554"/>
      <c r="N27" s="527"/>
      <c r="O27" s="527"/>
      <c r="P27" s="527"/>
      <c r="Q27" s="526"/>
      <c r="R27" s="41"/>
      <c r="S27" s="570"/>
      <c r="T27" s="503"/>
      <c r="U27" s="524"/>
      <c r="V27" s="268" t="s">
        <v>50</v>
      </c>
      <c r="W27" s="112"/>
      <c r="X27" s="112"/>
      <c r="Y27" s="112"/>
      <c r="Z27" s="112"/>
      <c r="AA27" s="112"/>
      <c r="AB27" s="112"/>
      <c r="AC27" s="266"/>
      <c r="AD27" s="268"/>
      <c r="AE27" s="112"/>
      <c r="AF27" s="112"/>
      <c r="AG27" s="112"/>
      <c r="AH27" s="266"/>
      <c r="AI27" s="136"/>
      <c r="AJ27" s="136"/>
      <c r="AK27" s="543"/>
      <c r="AL27" s="527"/>
      <c r="AM27" s="527"/>
      <c r="AN27" s="268"/>
      <c r="AO27" s="112"/>
      <c r="AP27" s="112"/>
      <c r="AQ27" s="112"/>
      <c r="AR27" s="112"/>
      <c r="AS27" s="112"/>
      <c r="AT27" s="112"/>
      <c r="AU27" s="266"/>
      <c r="AV27" s="622"/>
      <c r="AW27" s="527"/>
      <c r="AX27" s="527"/>
      <c r="AY27" s="527"/>
      <c r="AZ27" s="526"/>
      <c r="BA27" s="269"/>
      <c r="BB27" s="543"/>
      <c r="BC27" s="527"/>
      <c r="BD27" s="527"/>
      <c r="BE27" s="268"/>
      <c r="BF27" s="112"/>
      <c r="BG27" s="112"/>
      <c r="BH27" s="112"/>
      <c r="BI27" s="112"/>
      <c r="BJ27" s="112"/>
      <c r="BK27" s="112"/>
      <c r="BL27" s="266"/>
      <c r="BM27" s="622"/>
      <c r="BN27" s="527"/>
      <c r="BO27" s="527"/>
      <c r="BP27" s="527"/>
      <c r="BQ27" s="526"/>
    </row>
    <row r="28" spans="2:69" ht="13.5" customHeight="1" x14ac:dyDescent="0.25">
      <c r="B28" s="570"/>
      <c r="C28" s="503"/>
      <c r="D28" s="524"/>
      <c r="E28" s="268"/>
      <c r="F28" s="112"/>
      <c r="G28" s="112"/>
      <c r="H28" s="112"/>
      <c r="I28" s="112"/>
      <c r="J28" s="112"/>
      <c r="K28" s="112"/>
      <c r="L28" s="266"/>
      <c r="M28" s="554"/>
      <c r="N28" s="527"/>
      <c r="O28" s="527"/>
      <c r="P28" s="527"/>
      <c r="Q28" s="526"/>
      <c r="R28" s="41"/>
      <c r="S28" s="570"/>
      <c r="T28" s="503"/>
      <c r="U28" s="524"/>
      <c r="V28" s="268"/>
      <c r="W28" s="112"/>
      <c r="X28" s="112"/>
      <c r="Y28" s="112"/>
      <c r="Z28" s="112"/>
      <c r="AA28" s="112"/>
      <c r="AB28" s="112"/>
      <c r="AC28" s="266"/>
      <c r="AD28" s="554"/>
      <c r="AE28" s="527"/>
      <c r="AF28" s="527"/>
      <c r="AG28" s="527"/>
      <c r="AH28" s="526"/>
      <c r="AI28" s="136"/>
      <c r="AJ28" s="136"/>
      <c r="AK28" s="543"/>
      <c r="AL28" s="527"/>
      <c r="AM28" s="527"/>
      <c r="AN28" s="268"/>
      <c r="AO28" s="112"/>
      <c r="AP28" s="112"/>
      <c r="AQ28" s="112"/>
      <c r="AR28" s="112"/>
      <c r="AS28" s="112"/>
      <c r="AT28" s="112"/>
      <c r="AU28" s="266"/>
      <c r="AV28" s="622"/>
      <c r="AW28" s="527"/>
      <c r="AX28" s="527"/>
      <c r="AY28" s="527"/>
      <c r="AZ28" s="526"/>
      <c r="BA28" s="38"/>
      <c r="BB28" s="265" t="s">
        <v>558</v>
      </c>
      <c r="BC28" s="147"/>
      <c r="BD28" s="147"/>
      <c r="BE28" s="147"/>
      <c r="BF28" s="147"/>
      <c r="BG28" s="147"/>
      <c r="BH28" s="147"/>
      <c r="BI28" s="147"/>
      <c r="BJ28" s="147"/>
      <c r="BK28" s="147"/>
      <c r="BL28" s="147"/>
      <c r="BM28" s="112"/>
      <c r="BN28" s="112"/>
      <c r="BO28" s="112"/>
      <c r="BP28" s="112"/>
      <c r="BQ28" s="266"/>
    </row>
    <row r="29" spans="2:69" ht="13.5" customHeight="1" x14ac:dyDescent="0.25">
      <c r="B29" s="570"/>
      <c r="C29" s="503"/>
      <c r="D29" s="524"/>
      <c r="E29" s="268"/>
      <c r="F29" s="112"/>
      <c r="G29" s="112"/>
      <c r="H29" s="112"/>
      <c r="I29" s="112"/>
      <c r="J29" s="112"/>
      <c r="K29" s="112"/>
      <c r="L29" s="266"/>
      <c r="M29" s="554"/>
      <c r="N29" s="527"/>
      <c r="O29" s="527"/>
      <c r="P29" s="527"/>
      <c r="Q29" s="526"/>
      <c r="R29" s="41"/>
      <c r="S29" s="570"/>
      <c r="T29" s="503"/>
      <c r="U29" s="524"/>
      <c r="V29" s="268"/>
      <c r="W29" s="112"/>
      <c r="X29" s="112"/>
      <c r="Y29" s="112"/>
      <c r="Z29" s="112"/>
      <c r="AA29" s="112"/>
      <c r="AB29" s="112"/>
      <c r="AC29" s="266"/>
      <c r="AD29" s="554"/>
      <c r="AE29" s="527"/>
      <c r="AF29" s="527"/>
      <c r="AG29" s="527"/>
      <c r="AH29" s="526"/>
      <c r="AI29" s="136"/>
      <c r="AJ29" s="136"/>
      <c r="AK29" s="543"/>
      <c r="AL29" s="527"/>
      <c r="AM29" s="527"/>
      <c r="AN29" s="268"/>
      <c r="AO29" s="112"/>
      <c r="AP29" s="112"/>
      <c r="AQ29" s="112"/>
      <c r="AR29" s="112"/>
      <c r="AS29" s="112"/>
      <c r="AT29" s="112"/>
      <c r="AU29" s="266"/>
      <c r="AV29" s="622"/>
      <c r="AW29" s="527"/>
      <c r="AX29" s="527"/>
      <c r="AY29" s="527"/>
      <c r="AZ29" s="526"/>
      <c r="BA29" s="269"/>
      <c r="BB29" s="543"/>
      <c r="BC29" s="527"/>
      <c r="BD29" s="527"/>
      <c r="BE29" s="268"/>
      <c r="BF29" s="112"/>
      <c r="BG29" s="112"/>
      <c r="BH29" s="112"/>
      <c r="BI29" s="112"/>
      <c r="BJ29" s="112"/>
      <c r="BK29" s="112"/>
      <c r="BL29" s="266"/>
      <c r="BM29" s="622"/>
      <c r="BN29" s="527"/>
      <c r="BO29" s="527"/>
      <c r="BP29" s="527"/>
      <c r="BQ29" s="526"/>
    </row>
    <row r="30" spans="2:69" ht="13.5" customHeight="1" x14ac:dyDescent="0.25">
      <c r="B30" s="570"/>
      <c r="C30" s="503"/>
      <c r="D30" s="524"/>
      <c r="E30" s="268"/>
      <c r="F30" s="112"/>
      <c r="G30" s="112"/>
      <c r="H30" s="112"/>
      <c r="I30" s="112"/>
      <c r="J30" s="112"/>
      <c r="K30" s="112"/>
      <c r="L30" s="266"/>
      <c r="M30" s="554"/>
      <c r="N30" s="527"/>
      <c r="O30" s="527"/>
      <c r="P30" s="527"/>
      <c r="Q30" s="526"/>
      <c r="R30" s="41"/>
      <c r="S30" s="268" t="s">
        <v>559</v>
      </c>
      <c r="T30" s="112"/>
      <c r="U30" s="112"/>
      <c r="V30" s="112"/>
      <c r="W30" s="112"/>
      <c r="X30" s="112"/>
      <c r="Y30" s="112"/>
      <c r="Z30" s="112"/>
      <c r="AA30" s="112"/>
      <c r="AB30" s="112"/>
      <c r="AC30" s="112"/>
      <c r="AD30" s="112"/>
      <c r="AE30" s="112"/>
      <c r="AF30" s="112"/>
      <c r="AG30" s="112"/>
      <c r="AH30" s="266"/>
      <c r="AI30" s="136"/>
      <c r="AJ30" s="136"/>
      <c r="AK30" s="543"/>
      <c r="AL30" s="527"/>
      <c r="AM30" s="527"/>
      <c r="AN30" s="268"/>
      <c r="AO30" s="112"/>
      <c r="AP30" s="112"/>
      <c r="AQ30" s="112"/>
      <c r="AR30" s="112"/>
      <c r="AS30" s="112"/>
      <c r="AT30" s="112"/>
      <c r="AU30" s="266"/>
      <c r="AV30" s="622"/>
      <c r="AW30" s="527"/>
      <c r="AX30" s="527"/>
      <c r="AY30" s="527"/>
      <c r="AZ30" s="526"/>
      <c r="BA30" s="269"/>
      <c r="BB30" s="543"/>
      <c r="BC30" s="527"/>
      <c r="BD30" s="527"/>
      <c r="BE30" s="268"/>
      <c r="BF30" s="112"/>
      <c r="BG30" s="112"/>
      <c r="BH30" s="112"/>
      <c r="BI30" s="112"/>
      <c r="BJ30" s="112"/>
      <c r="BK30" s="112"/>
      <c r="BL30" s="266"/>
      <c r="BM30" s="622"/>
      <c r="BN30" s="527"/>
      <c r="BO30" s="527"/>
      <c r="BP30" s="527"/>
      <c r="BQ30" s="526"/>
    </row>
    <row r="31" spans="2:69" ht="13.5" customHeight="1" x14ac:dyDescent="0.25">
      <c r="B31" s="268" t="s">
        <v>560</v>
      </c>
      <c r="C31" s="112"/>
      <c r="D31" s="112"/>
      <c r="E31" s="112"/>
      <c r="F31" s="112"/>
      <c r="G31" s="112"/>
      <c r="H31" s="112"/>
      <c r="I31" s="112"/>
      <c r="J31" s="112"/>
      <c r="K31" s="112"/>
      <c r="L31" s="112"/>
      <c r="M31" s="112"/>
      <c r="N31" s="112"/>
      <c r="O31" s="112"/>
      <c r="P31" s="112"/>
      <c r="Q31" s="266"/>
      <c r="R31" s="41"/>
      <c r="S31" s="570"/>
      <c r="T31" s="503"/>
      <c r="U31" s="524"/>
      <c r="V31" s="268"/>
      <c r="W31" s="112"/>
      <c r="X31" s="112"/>
      <c r="Y31" s="112"/>
      <c r="Z31" s="112"/>
      <c r="AA31" s="112"/>
      <c r="AB31" s="112"/>
      <c r="AC31" s="266"/>
      <c r="AD31" s="554"/>
      <c r="AE31" s="527"/>
      <c r="AF31" s="527"/>
      <c r="AG31" s="527"/>
      <c r="AH31" s="526"/>
      <c r="AI31" s="136"/>
      <c r="AJ31" s="136"/>
      <c r="AK31" s="157" t="s">
        <v>561</v>
      </c>
      <c r="AL31" s="158"/>
      <c r="AM31" s="158"/>
      <c r="AN31" s="158"/>
      <c r="AO31" s="158"/>
      <c r="AP31" s="158"/>
      <c r="AQ31" s="158"/>
      <c r="AR31" s="158"/>
      <c r="AS31" s="158"/>
      <c r="AT31" s="158"/>
      <c r="AU31" s="158"/>
      <c r="AV31" s="158"/>
      <c r="AW31" s="38"/>
      <c r="AX31" s="38"/>
      <c r="AY31" s="38"/>
      <c r="AZ31" s="40"/>
      <c r="BA31" s="38"/>
      <c r="BB31" s="543"/>
      <c r="BC31" s="527"/>
      <c r="BD31" s="527"/>
      <c r="BE31" s="268"/>
      <c r="BF31" s="112"/>
      <c r="BG31" s="112"/>
      <c r="BH31" s="112"/>
      <c r="BI31" s="112"/>
      <c r="BJ31" s="112"/>
      <c r="BK31" s="112"/>
      <c r="BL31" s="266"/>
      <c r="BM31" s="622"/>
      <c r="BN31" s="527"/>
      <c r="BO31" s="527"/>
      <c r="BP31" s="527"/>
      <c r="BQ31" s="526"/>
    </row>
    <row r="32" spans="2:69" ht="13.5" customHeight="1" x14ac:dyDescent="0.25">
      <c r="B32" s="570"/>
      <c r="C32" s="503"/>
      <c r="D32" s="524"/>
      <c r="E32" s="268" t="s">
        <v>562</v>
      </c>
      <c r="F32" s="112"/>
      <c r="G32" s="112"/>
      <c r="H32" s="112"/>
      <c r="I32" s="112"/>
      <c r="J32" s="112"/>
      <c r="K32" s="112"/>
      <c r="L32" s="266"/>
      <c r="M32" s="268"/>
      <c r="N32" s="112"/>
      <c r="O32" s="112"/>
      <c r="P32" s="112"/>
      <c r="Q32" s="266"/>
      <c r="R32" s="41"/>
      <c r="S32" s="570"/>
      <c r="T32" s="503"/>
      <c r="U32" s="524"/>
      <c r="V32" s="268"/>
      <c r="W32" s="112"/>
      <c r="X32" s="112"/>
      <c r="Y32" s="112"/>
      <c r="Z32" s="112"/>
      <c r="AA32" s="112"/>
      <c r="AB32" s="112"/>
      <c r="AC32" s="266"/>
      <c r="AD32" s="554"/>
      <c r="AE32" s="527"/>
      <c r="AF32" s="527"/>
      <c r="AG32" s="527"/>
      <c r="AH32" s="526"/>
      <c r="AI32" s="136"/>
      <c r="AJ32" s="136"/>
      <c r="AK32" s="275" t="s">
        <v>563</v>
      </c>
      <c r="AL32" s="272"/>
      <c r="AM32" s="272"/>
      <c r="AN32" s="158"/>
      <c r="AO32" s="158"/>
      <c r="AP32" s="158"/>
      <c r="AQ32" s="158"/>
      <c r="AR32" s="158"/>
      <c r="AS32" s="158"/>
      <c r="AT32" s="158"/>
      <c r="AU32" s="158"/>
      <c r="AV32" s="158"/>
      <c r="AW32" s="158"/>
      <c r="AX32" s="274"/>
      <c r="AY32" s="269"/>
      <c r="AZ32" s="273"/>
      <c r="BA32" s="269"/>
      <c r="BB32" s="543"/>
      <c r="BC32" s="527"/>
      <c r="BD32" s="527"/>
      <c r="BE32" s="268"/>
      <c r="BF32" s="112"/>
      <c r="BG32" s="112"/>
      <c r="BH32" s="112"/>
      <c r="BI32" s="112"/>
      <c r="BJ32" s="112"/>
      <c r="BK32" s="112"/>
      <c r="BL32" s="266"/>
      <c r="BM32" s="622"/>
      <c r="BN32" s="527"/>
      <c r="BO32" s="527"/>
      <c r="BP32" s="527"/>
      <c r="BQ32" s="526"/>
    </row>
    <row r="33" spans="2:69" ht="13.5" customHeight="1" x14ac:dyDescent="0.25">
      <c r="B33" s="570"/>
      <c r="C33" s="503"/>
      <c r="D33" s="524"/>
      <c r="E33" s="268"/>
      <c r="F33" s="112"/>
      <c r="G33" s="112"/>
      <c r="H33" s="112"/>
      <c r="I33" s="112"/>
      <c r="J33" s="112"/>
      <c r="K33" s="112"/>
      <c r="L33" s="266"/>
      <c r="M33" s="554"/>
      <c r="N33" s="527"/>
      <c r="O33" s="527"/>
      <c r="P33" s="527"/>
      <c r="Q33" s="526"/>
      <c r="R33" s="41"/>
      <c r="S33" s="570"/>
      <c r="T33" s="503"/>
      <c r="U33" s="524"/>
      <c r="V33" s="268"/>
      <c r="W33" s="112"/>
      <c r="X33" s="112"/>
      <c r="Y33" s="112"/>
      <c r="Z33" s="112"/>
      <c r="AA33" s="112"/>
      <c r="AB33" s="112"/>
      <c r="AC33" s="266"/>
      <c r="AD33" s="554"/>
      <c r="AE33" s="527"/>
      <c r="AF33" s="527"/>
      <c r="AG33" s="527"/>
      <c r="AH33" s="526"/>
      <c r="AI33" s="136"/>
      <c r="AJ33" s="136"/>
      <c r="AK33" s="275" t="s">
        <v>564</v>
      </c>
      <c r="AL33" s="272"/>
      <c r="AM33" s="272"/>
      <c r="AN33" s="158"/>
      <c r="AO33" s="158"/>
      <c r="AP33" s="158"/>
      <c r="AQ33" s="158"/>
      <c r="AR33" s="158"/>
      <c r="AS33" s="158"/>
      <c r="AT33" s="158"/>
      <c r="AU33" s="158"/>
      <c r="AV33" s="158"/>
      <c r="AW33" s="158"/>
      <c r="AX33" s="274"/>
      <c r="AY33" s="274"/>
      <c r="AZ33" s="273"/>
      <c r="BA33" s="269"/>
      <c r="BB33" s="543"/>
      <c r="BC33" s="527"/>
      <c r="BD33" s="527"/>
      <c r="BE33" s="268"/>
      <c r="BF33" s="112"/>
      <c r="BG33" s="112"/>
      <c r="BH33" s="112"/>
      <c r="BI33" s="112"/>
      <c r="BJ33" s="112"/>
      <c r="BK33" s="112"/>
      <c r="BL33" s="266"/>
      <c r="BM33" s="622"/>
      <c r="BN33" s="527"/>
      <c r="BO33" s="527"/>
      <c r="BP33" s="527"/>
      <c r="BQ33" s="526"/>
    </row>
    <row r="34" spans="2:69" ht="13.5" customHeight="1" x14ac:dyDescent="0.25">
      <c r="B34" s="570"/>
      <c r="C34" s="503"/>
      <c r="D34" s="524"/>
      <c r="E34" s="268"/>
      <c r="F34" s="112"/>
      <c r="G34" s="112"/>
      <c r="H34" s="112"/>
      <c r="I34" s="112"/>
      <c r="J34" s="112"/>
      <c r="K34" s="112"/>
      <c r="L34" s="266"/>
      <c r="M34" s="554"/>
      <c r="N34" s="527"/>
      <c r="O34" s="527"/>
      <c r="P34" s="527"/>
      <c r="Q34" s="526"/>
      <c r="R34" s="41"/>
      <c r="S34" s="570"/>
      <c r="T34" s="503"/>
      <c r="U34" s="524"/>
      <c r="V34" s="268"/>
      <c r="W34" s="112"/>
      <c r="X34" s="112"/>
      <c r="Y34" s="112"/>
      <c r="Z34" s="112"/>
      <c r="AA34" s="112"/>
      <c r="AB34" s="112"/>
      <c r="AC34" s="266"/>
      <c r="AD34" s="554"/>
      <c r="AE34" s="527"/>
      <c r="AF34" s="527"/>
      <c r="AG34" s="527"/>
      <c r="AH34" s="526"/>
      <c r="AI34" s="136"/>
      <c r="AJ34" s="136"/>
      <c r="AK34" s="276" t="s">
        <v>565</v>
      </c>
      <c r="AL34" s="158"/>
      <c r="AM34" s="158"/>
      <c r="AN34" s="158"/>
      <c r="AO34" s="158"/>
      <c r="AP34" s="158"/>
      <c r="AQ34" s="158"/>
      <c r="AR34" s="158"/>
      <c r="AS34" s="158"/>
      <c r="AT34" s="158"/>
      <c r="AU34" s="158"/>
      <c r="AV34" s="158"/>
      <c r="AW34" s="158"/>
      <c r="AX34" s="158"/>
      <c r="AY34" s="38"/>
      <c r="AZ34" s="40"/>
      <c r="BA34" s="38"/>
      <c r="BB34" s="265" t="s">
        <v>566</v>
      </c>
      <c r="BC34" s="147"/>
      <c r="BD34" s="147"/>
      <c r="BE34" s="147"/>
      <c r="BF34" s="147"/>
      <c r="BG34" s="147"/>
      <c r="BH34" s="147"/>
      <c r="BI34" s="147"/>
      <c r="BJ34" s="147"/>
      <c r="BK34" s="147"/>
      <c r="BL34" s="147"/>
      <c r="BM34" s="112"/>
      <c r="BN34" s="112"/>
      <c r="BO34" s="112"/>
      <c r="BP34" s="112"/>
      <c r="BQ34" s="266"/>
    </row>
    <row r="35" spans="2:69" ht="13.5" customHeight="1" x14ac:dyDescent="0.25">
      <c r="B35" s="570"/>
      <c r="C35" s="503"/>
      <c r="D35" s="524"/>
      <c r="E35" s="268"/>
      <c r="F35" s="112"/>
      <c r="G35" s="112"/>
      <c r="H35" s="112"/>
      <c r="I35" s="112"/>
      <c r="J35" s="112"/>
      <c r="K35" s="112"/>
      <c r="L35" s="266"/>
      <c r="M35" s="554"/>
      <c r="N35" s="527"/>
      <c r="O35" s="527"/>
      <c r="P35" s="527"/>
      <c r="Q35" s="526"/>
      <c r="R35" s="41"/>
      <c r="S35" s="268" t="s">
        <v>567</v>
      </c>
      <c r="T35" s="112"/>
      <c r="U35" s="112"/>
      <c r="V35" s="112"/>
      <c r="W35" s="112"/>
      <c r="X35" s="112"/>
      <c r="Y35" s="112"/>
      <c r="Z35" s="112"/>
      <c r="AA35" s="112"/>
      <c r="AB35" s="112"/>
      <c r="AC35" s="112"/>
      <c r="AD35" s="112"/>
      <c r="AE35" s="112"/>
      <c r="AF35" s="112"/>
      <c r="AG35" s="112"/>
      <c r="AH35" s="266"/>
      <c r="AI35" s="136"/>
      <c r="AJ35" s="136"/>
      <c r="AK35" s="543"/>
      <c r="AL35" s="527"/>
      <c r="AM35" s="527"/>
      <c r="AN35" s="268"/>
      <c r="AO35" s="112"/>
      <c r="AP35" s="112"/>
      <c r="AQ35" s="112"/>
      <c r="AR35" s="112"/>
      <c r="AS35" s="112"/>
      <c r="AT35" s="112"/>
      <c r="AU35" s="266"/>
      <c r="AV35" s="622"/>
      <c r="AW35" s="527"/>
      <c r="AX35" s="527"/>
      <c r="AY35" s="527"/>
      <c r="AZ35" s="526"/>
      <c r="BA35" s="269"/>
      <c r="BB35" s="543"/>
      <c r="BC35" s="527"/>
      <c r="BD35" s="527"/>
      <c r="BE35" s="268"/>
      <c r="BF35" s="112"/>
      <c r="BG35" s="112"/>
      <c r="BH35" s="112"/>
      <c r="BI35" s="112"/>
      <c r="BJ35" s="112"/>
      <c r="BK35" s="112"/>
      <c r="BL35" s="266"/>
      <c r="BM35" s="622"/>
      <c r="BN35" s="527"/>
      <c r="BO35" s="527"/>
      <c r="BP35" s="527"/>
      <c r="BQ35" s="526"/>
    </row>
    <row r="36" spans="2:69" ht="13.5" customHeight="1" x14ac:dyDescent="0.25">
      <c r="B36" s="570"/>
      <c r="C36" s="503"/>
      <c r="D36" s="524"/>
      <c r="E36" s="268" t="s">
        <v>568</v>
      </c>
      <c r="F36" s="112"/>
      <c r="G36" s="112"/>
      <c r="H36" s="112"/>
      <c r="I36" s="112"/>
      <c r="J36" s="112"/>
      <c r="K36" s="112"/>
      <c r="L36" s="266"/>
      <c r="M36" s="268"/>
      <c r="N36" s="112"/>
      <c r="O36" s="112"/>
      <c r="P36" s="112"/>
      <c r="Q36" s="266"/>
      <c r="R36" s="41"/>
      <c r="S36" s="570"/>
      <c r="T36" s="503"/>
      <c r="U36" s="524"/>
      <c r="V36" s="268"/>
      <c r="W36" s="112"/>
      <c r="X36" s="112"/>
      <c r="Y36" s="112"/>
      <c r="Z36" s="112"/>
      <c r="AA36" s="112"/>
      <c r="AB36" s="112"/>
      <c r="AC36" s="266"/>
      <c r="AD36" s="554"/>
      <c r="AE36" s="527"/>
      <c r="AF36" s="527"/>
      <c r="AG36" s="527"/>
      <c r="AH36" s="526"/>
      <c r="AI36" s="136"/>
      <c r="AJ36" s="136"/>
      <c r="AK36" s="543"/>
      <c r="AL36" s="527"/>
      <c r="AM36" s="527"/>
      <c r="AN36" s="268"/>
      <c r="AO36" s="112"/>
      <c r="AP36" s="112"/>
      <c r="AQ36" s="112"/>
      <c r="AR36" s="112"/>
      <c r="AS36" s="112"/>
      <c r="AT36" s="112"/>
      <c r="AU36" s="266"/>
      <c r="AV36" s="622"/>
      <c r="AW36" s="527"/>
      <c r="AX36" s="527"/>
      <c r="AY36" s="527"/>
      <c r="AZ36" s="526"/>
      <c r="BA36" s="269"/>
      <c r="BB36" s="543"/>
      <c r="BC36" s="527"/>
      <c r="BD36" s="527"/>
      <c r="BE36" s="268"/>
      <c r="BF36" s="112"/>
      <c r="BG36" s="112"/>
      <c r="BH36" s="112"/>
      <c r="BI36" s="112"/>
      <c r="BJ36" s="112"/>
      <c r="BK36" s="112"/>
      <c r="BL36" s="266"/>
      <c r="BM36" s="622"/>
      <c r="BN36" s="527"/>
      <c r="BO36" s="527"/>
      <c r="BP36" s="527"/>
      <c r="BQ36" s="526"/>
    </row>
    <row r="37" spans="2:69" ht="13.5" customHeight="1" x14ac:dyDescent="0.25">
      <c r="B37" s="570"/>
      <c r="C37" s="503"/>
      <c r="D37" s="524"/>
      <c r="E37" s="268"/>
      <c r="F37" s="112"/>
      <c r="G37" s="112"/>
      <c r="H37" s="112"/>
      <c r="I37" s="112"/>
      <c r="J37" s="112"/>
      <c r="K37" s="112"/>
      <c r="L37" s="266"/>
      <c r="M37" s="554"/>
      <c r="N37" s="527"/>
      <c r="O37" s="527"/>
      <c r="P37" s="527"/>
      <c r="Q37" s="526"/>
      <c r="R37" s="41"/>
      <c r="S37" s="570"/>
      <c r="T37" s="503"/>
      <c r="U37" s="524"/>
      <c r="V37" s="268"/>
      <c r="W37" s="112"/>
      <c r="X37" s="112"/>
      <c r="Y37" s="112"/>
      <c r="Z37" s="112"/>
      <c r="AA37" s="112"/>
      <c r="AB37" s="112"/>
      <c r="AC37" s="266"/>
      <c r="AD37" s="554"/>
      <c r="AE37" s="527"/>
      <c r="AF37" s="527"/>
      <c r="AG37" s="527"/>
      <c r="AH37" s="526"/>
      <c r="AI37" s="136"/>
      <c r="AJ37" s="136"/>
      <c r="AK37" s="543"/>
      <c r="AL37" s="527"/>
      <c r="AM37" s="527"/>
      <c r="AN37" s="268"/>
      <c r="AO37" s="112"/>
      <c r="AP37" s="112"/>
      <c r="AQ37" s="112"/>
      <c r="AR37" s="112"/>
      <c r="AS37" s="112"/>
      <c r="AT37" s="112"/>
      <c r="AU37" s="266"/>
      <c r="AV37" s="622"/>
      <c r="AW37" s="527"/>
      <c r="AX37" s="527"/>
      <c r="AY37" s="527"/>
      <c r="AZ37" s="526"/>
      <c r="BA37" s="38"/>
      <c r="BB37" s="543"/>
      <c r="BC37" s="527"/>
      <c r="BD37" s="527"/>
      <c r="BE37" s="268"/>
      <c r="BF37" s="112"/>
      <c r="BG37" s="112"/>
      <c r="BH37" s="112"/>
      <c r="BI37" s="112"/>
      <c r="BJ37" s="112"/>
      <c r="BK37" s="112"/>
      <c r="BL37" s="266"/>
      <c r="BM37" s="622"/>
      <c r="BN37" s="527"/>
      <c r="BO37" s="527"/>
      <c r="BP37" s="527"/>
      <c r="BQ37" s="526"/>
    </row>
    <row r="38" spans="2:69" ht="13.5" customHeight="1" x14ac:dyDescent="0.25">
      <c r="B38" s="570"/>
      <c r="C38" s="503"/>
      <c r="D38" s="524"/>
      <c r="E38" s="268"/>
      <c r="F38" s="112"/>
      <c r="G38" s="112"/>
      <c r="H38" s="112"/>
      <c r="I38" s="112"/>
      <c r="J38" s="112"/>
      <c r="K38" s="112"/>
      <c r="L38" s="266"/>
      <c r="M38" s="554"/>
      <c r="N38" s="527"/>
      <c r="O38" s="527"/>
      <c r="P38" s="527"/>
      <c r="Q38" s="526"/>
      <c r="R38" s="41"/>
      <c r="S38" s="570"/>
      <c r="T38" s="503"/>
      <c r="U38" s="524"/>
      <c r="V38" s="268"/>
      <c r="W38" s="112"/>
      <c r="X38" s="112"/>
      <c r="Y38" s="112"/>
      <c r="Z38" s="112"/>
      <c r="AA38" s="112"/>
      <c r="AB38" s="112"/>
      <c r="AC38" s="266"/>
      <c r="AD38" s="554"/>
      <c r="AE38" s="527"/>
      <c r="AF38" s="527"/>
      <c r="AG38" s="527"/>
      <c r="AH38" s="526"/>
      <c r="AI38" s="136"/>
      <c r="AJ38" s="136"/>
      <c r="AK38" s="543"/>
      <c r="AL38" s="527"/>
      <c r="AM38" s="527"/>
      <c r="AN38" s="268"/>
      <c r="AO38" s="112"/>
      <c r="AP38" s="112"/>
      <c r="AQ38" s="112"/>
      <c r="AR38" s="112"/>
      <c r="AS38" s="112"/>
      <c r="AT38" s="112"/>
      <c r="AU38" s="266"/>
      <c r="AV38" s="622"/>
      <c r="AW38" s="527"/>
      <c r="AX38" s="527"/>
      <c r="AY38" s="527"/>
      <c r="AZ38" s="526"/>
      <c r="BA38" s="269"/>
      <c r="BB38" s="543"/>
      <c r="BC38" s="527"/>
      <c r="BD38" s="527"/>
      <c r="BE38" s="268"/>
      <c r="BF38" s="112"/>
      <c r="BG38" s="112"/>
      <c r="BH38" s="112"/>
      <c r="BI38" s="112"/>
      <c r="BJ38" s="112"/>
      <c r="BK38" s="112"/>
      <c r="BL38" s="266"/>
      <c r="BM38" s="622"/>
      <c r="BN38" s="527"/>
      <c r="BO38" s="527"/>
      <c r="BP38" s="527"/>
      <c r="BQ38" s="526"/>
    </row>
    <row r="39" spans="2:69" ht="13.5" customHeight="1" x14ac:dyDescent="0.25">
      <c r="B39" s="41"/>
      <c r="C39" s="41"/>
      <c r="D39" s="41"/>
      <c r="E39" s="41"/>
      <c r="F39" s="41"/>
      <c r="G39" s="41"/>
      <c r="H39" s="41"/>
      <c r="I39" s="41"/>
      <c r="J39" s="41"/>
      <c r="K39" s="41"/>
      <c r="L39" s="41"/>
      <c r="M39" s="41"/>
      <c r="N39" s="41"/>
      <c r="O39" s="41"/>
      <c r="P39" s="41"/>
      <c r="Q39" s="41"/>
      <c r="R39" s="41"/>
      <c r="S39" s="570"/>
      <c r="T39" s="503"/>
      <c r="U39" s="524"/>
      <c r="V39" s="268"/>
      <c r="W39" s="112"/>
      <c r="X39" s="112"/>
      <c r="Y39" s="112"/>
      <c r="Z39" s="112"/>
      <c r="AA39" s="112"/>
      <c r="AB39" s="112"/>
      <c r="AC39" s="266"/>
      <c r="AD39" s="554"/>
      <c r="AE39" s="527"/>
      <c r="AF39" s="527"/>
      <c r="AG39" s="527"/>
      <c r="AH39" s="526"/>
      <c r="AI39" s="136"/>
      <c r="AJ39" s="136"/>
      <c r="AK39" s="543"/>
      <c r="AL39" s="527"/>
      <c r="AM39" s="527"/>
      <c r="AN39" s="268"/>
      <c r="AO39" s="112"/>
      <c r="AP39" s="112"/>
      <c r="AQ39" s="112"/>
      <c r="AR39" s="112"/>
      <c r="AS39" s="112"/>
      <c r="AT39" s="112"/>
      <c r="AU39" s="266"/>
      <c r="AV39" s="622"/>
      <c r="AW39" s="527"/>
      <c r="AX39" s="527"/>
      <c r="AY39" s="527"/>
      <c r="AZ39" s="526"/>
      <c r="BA39" s="269"/>
      <c r="BB39" s="543"/>
      <c r="BC39" s="527"/>
      <c r="BD39" s="527"/>
      <c r="BE39" s="268"/>
      <c r="BF39" s="112"/>
      <c r="BG39" s="112"/>
      <c r="BH39" s="112"/>
      <c r="BI39" s="112"/>
      <c r="BJ39" s="112"/>
      <c r="BK39" s="112"/>
      <c r="BL39" s="266"/>
      <c r="BM39" s="622"/>
      <c r="BN39" s="527"/>
      <c r="BO39" s="527"/>
      <c r="BP39" s="527"/>
      <c r="BQ39" s="526"/>
    </row>
    <row r="40" spans="2:69" ht="13.5" customHeight="1" x14ac:dyDescent="0.25">
      <c r="S40" s="136"/>
      <c r="T40" s="136"/>
      <c r="U40" s="136"/>
      <c r="V40" s="136"/>
      <c r="W40" s="136"/>
      <c r="X40" s="136"/>
      <c r="Y40" s="136"/>
      <c r="Z40" s="136"/>
      <c r="AA40" s="136"/>
      <c r="AB40" s="136"/>
      <c r="AC40" s="136"/>
      <c r="AD40" s="136"/>
      <c r="AE40" s="136"/>
      <c r="AF40" s="136"/>
      <c r="AG40" s="136"/>
      <c r="AH40" s="136"/>
      <c r="AI40" s="136"/>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row>
  </sheetData>
  <mergeCells count="192">
    <mergeCell ref="AD34:AH34"/>
    <mergeCell ref="AD36:AH36"/>
    <mergeCell ref="AV38:AZ38"/>
    <mergeCell ref="AV39:AZ39"/>
    <mergeCell ref="BM38:BQ38"/>
    <mergeCell ref="BM39:BQ39"/>
    <mergeCell ref="AD37:AH37"/>
    <mergeCell ref="AD38:AH38"/>
    <mergeCell ref="AK38:AM38"/>
    <mergeCell ref="BB38:BD38"/>
    <mergeCell ref="AD39:AH39"/>
    <mergeCell ref="AK39:AM39"/>
    <mergeCell ref="BB39:BD39"/>
    <mergeCell ref="S36:U36"/>
    <mergeCell ref="S37:U37"/>
    <mergeCell ref="S39:U39"/>
    <mergeCell ref="M38:Q38"/>
    <mergeCell ref="S38:U38"/>
    <mergeCell ref="S31:U31"/>
    <mergeCell ref="M33:Q33"/>
    <mergeCell ref="S33:U33"/>
    <mergeCell ref="M34:Q34"/>
    <mergeCell ref="S34:U34"/>
    <mergeCell ref="M35:Q35"/>
    <mergeCell ref="M37:Q37"/>
    <mergeCell ref="S32:U32"/>
    <mergeCell ref="B33:D33"/>
    <mergeCell ref="B34:D34"/>
    <mergeCell ref="B35:D35"/>
    <mergeCell ref="B36:D36"/>
    <mergeCell ref="B37:D37"/>
    <mergeCell ref="B38:D38"/>
    <mergeCell ref="B18:D18"/>
    <mergeCell ref="B19:D19"/>
    <mergeCell ref="B20:D20"/>
    <mergeCell ref="B21:D21"/>
    <mergeCell ref="B22:D22"/>
    <mergeCell ref="B23:D23"/>
    <mergeCell ref="B24:D24"/>
    <mergeCell ref="B30:D30"/>
    <mergeCell ref="B32:D32"/>
    <mergeCell ref="B29:D29"/>
    <mergeCell ref="M29:Q29"/>
    <mergeCell ref="S29:U29"/>
    <mergeCell ref="AD29:AH29"/>
    <mergeCell ref="BM29:BQ29"/>
    <mergeCell ref="M30:Q30"/>
    <mergeCell ref="BM30:BQ30"/>
    <mergeCell ref="B15:D15"/>
    <mergeCell ref="B16:D16"/>
    <mergeCell ref="M16:Q16"/>
    <mergeCell ref="S16:U16"/>
    <mergeCell ref="B17:D17"/>
    <mergeCell ref="S17:U17"/>
    <mergeCell ref="M19:Q19"/>
    <mergeCell ref="B25:D25"/>
    <mergeCell ref="M25:Q25"/>
    <mergeCell ref="S25:U25"/>
    <mergeCell ref="AD25:AH25"/>
    <mergeCell ref="AK25:AM25"/>
    <mergeCell ref="BM25:BQ25"/>
    <mergeCell ref="S26:U26"/>
    <mergeCell ref="BM26:BQ26"/>
    <mergeCell ref="S28:U28"/>
    <mergeCell ref="AD28:AH28"/>
    <mergeCell ref="AK28:AM28"/>
    <mergeCell ref="AV28:AZ28"/>
    <mergeCell ref="B26:D26"/>
    <mergeCell ref="B27:D27"/>
    <mergeCell ref="M27:Q27"/>
    <mergeCell ref="S27:U27"/>
    <mergeCell ref="AK27:AM27"/>
    <mergeCell ref="BM27:BQ27"/>
    <mergeCell ref="M28:Q28"/>
    <mergeCell ref="B28:D28"/>
    <mergeCell ref="S24:U24"/>
    <mergeCell ref="AD24:AH24"/>
    <mergeCell ref="BM23:BQ23"/>
    <mergeCell ref="BM24:BQ24"/>
    <mergeCell ref="M23:Q23"/>
    <mergeCell ref="S23:U23"/>
    <mergeCell ref="AK23:AM23"/>
    <mergeCell ref="BB23:BD23"/>
    <mergeCell ref="M24:Q24"/>
    <mergeCell ref="AK24:AM24"/>
    <mergeCell ref="BB24:BD24"/>
    <mergeCell ref="M15:Q15"/>
    <mergeCell ref="S15:U15"/>
    <mergeCell ref="AK15:AM15"/>
    <mergeCell ref="AV15:AZ15"/>
    <mergeCell ref="BB15:BD15"/>
    <mergeCell ref="AD16:AH16"/>
    <mergeCell ref="AD17:AH17"/>
    <mergeCell ref="AK17:AM17"/>
    <mergeCell ref="AV17:AZ17"/>
    <mergeCell ref="BB17:BD17"/>
    <mergeCell ref="BM10:BQ10"/>
    <mergeCell ref="BM12:BQ12"/>
    <mergeCell ref="BM13:BQ13"/>
    <mergeCell ref="BM14:BQ14"/>
    <mergeCell ref="BM15:BQ15"/>
    <mergeCell ref="BM17:BQ17"/>
    <mergeCell ref="AV9:AZ9"/>
    <mergeCell ref="AV11:AZ11"/>
    <mergeCell ref="AK7:AM7"/>
    <mergeCell ref="AK8:AM8"/>
    <mergeCell ref="AV8:AZ8"/>
    <mergeCell ref="BB8:BD8"/>
    <mergeCell ref="AK9:AM9"/>
    <mergeCell ref="BB9:BD9"/>
    <mergeCell ref="BB10:BD10"/>
    <mergeCell ref="AK12:AM12"/>
    <mergeCell ref="AV12:AZ12"/>
    <mergeCell ref="BB12:BD12"/>
    <mergeCell ref="AK13:AM13"/>
    <mergeCell ref="AV13:AZ13"/>
    <mergeCell ref="AK14:AM14"/>
    <mergeCell ref="AV14:AZ14"/>
    <mergeCell ref="BB13:BD13"/>
    <mergeCell ref="BB14:BD14"/>
    <mergeCell ref="AK6:AM6"/>
    <mergeCell ref="AV6:AZ6"/>
    <mergeCell ref="BB6:BD6"/>
    <mergeCell ref="BM6:BQ6"/>
    <mergeCell ref="AV7:AZ7"/>
    <mergeCell ref="BB7:BD7"/>
    <mergeCell ref="BM7:BQ7"/>
    <mergeCell ref="BM8:BQ8"/>
    <mergeCell ref="BM9:BQ9"/>
    <mergeCell ref="BM35:BQ35"/>
    <mergeCell ref="BM36:BQ36"/>
    <mergeCell ref="BM37:BQ37"/>
    <mergeCell ref="AK35:AM35"/>
    <mergeCell ref="AK36:AM36"/>
    <mergeCell ref="AV36:AZ36"/>
    <mergeCell ref="BB36:BD36"/>
    <mergeCell ref="AK37:AM37"/>
    <mergeCell ref="AV37:AZ37"/>
    <mergeCell ref="BB37:BD37"/>
    <mergeCell ref="AK22:AM22"/>
    <mergeCell ref="AV22:AZ22"/>
    <mergeCell ref="AV29:AZ29"/>
    <mergeCell ref="AD31:AH31"/>
    <mergeCell ref="BB31:BD31"/>
    <mergeCell ref="BM31:BQ31"/>
    <mergeCell ref="BM32:BQ32"/>
    <mergeCell ref="BB32:BD32"/>
    <mergeCell ref="BB33:BD33"/>
    <mergeCell ref="BM33:BQ33"/>
    <mergeCell ref="AD26:AH26"/>
    <mergeCell ref="BB26:BD26"/>
    <mergeCell ref="AK29:AM29"/>
    <mergeCell ref="AK30:AM30"/>
    <mergeCell ref="AV30:AZ30"/>
    <mergeCell ref="BB30:BD30"/>
    <mergeCell ref="AD32:AH32"/>
    <mergeCell ref="AD33:AH33"/>
    <mergeCell ref="M20:Q20"/>
    <mergeCell ref="S20:U20"/>
    <mergeCell ref="AD20:AH20"/>
    <mergeCell ref="AK20:AM20"/>
    <mergeCell ref="AV20:AZ20"/>
    <mergeCell ref="BB20:BD20"/>
    <mergeCell ref="BM20:BQ20"/>
    <mergeCell ref="M21:Q21"/>
    <mergeCell ref="S21:U21"/>
    <mergeCell ref="AD21:AH21"/>
    <mergeCell ref="BB21:BD21"/>
    <mergeCell ref="BM21:BQ21"/>
    <mergeCell ref="M17:Q17"/>
    <mergeCell ref="M18:Q18"/>
    <mergeCell ref="AD18:AH18"/>
    <mergeCell ref="AK18:AM18"/>
    <mergeCell ref="AV18:AZ18"/>
    <mergeCell ref="BB18:BD18"/>
    <mergeCell ref="BM18:BQ18"/>
    <mergeCell ref="S18:U18"/>
    <mergeCell ref="S19:U19"/>
    <mergeCell ref="AD19:AH19"/>
    <mergeCell ref="AK19:AM19"/>
    <mergeCell ref="AV19:AZ19"/>
    <mergeCell ref="BB19:BD19"/>
    <mergeCell ref="BM19:BQ19"/>
    <mergeCell ref="AV35:AZ35"/>
    <mergeCell ref="BB35:BD35"/>
    <mergeCell ref="AV23:AZ23"/>
    <mergeCell ref="AV24:AZ24"/>
    <mergeCell ref="AV25:AZ25"/>
    <mergeCell ref="BB25:BD25"/>
    <mergeCell ref="AV27:AZ27"/>
    <mergeCell ref="BB27:BD27"/>
    <mergeCell ref="BB29:BD29"/>
  </mergeCells>
  <pageMargins left="0.7" right="0.7" top="0.75" bottom="0.75" header="0" footer="0"/>
  <pageSetup pageOrder="overThenDown"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2:BS118"/>
  <sheetViews>
    <sheetView showGridLines="0" tabSelected="1" workbookViewId="0">
      <selection activeCell="A52" sqref="A1:XFD1048576"/>
    </sheetView>
  </sheetViews>
  <sheetFormatPr defaultColWidth="3.5546875" defaultRowHeight="13.5" customHeight="1" x14ac:dyDescent="0.25"/>
  <sheetData>
    <row r="2" spans="2:71" ht="13.5" customHeight="1" x14ac:dyDescent="0.25">
      <c r="B2" s="49" t="s">
        <v>29</v>
      </c>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K2" s="49" t="s">
        <v>569</v>
      </c>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row>
    <row r="3" spans="2:71" ht="13.5" customHeight="1" x14ac:dyDescent="0.25">
      <c r="B3" s="278"/>
      <c r="AK3" s="278"/>
      <c r="AL3" s="278"/>
      <c r="AM3" s="278"/>
      <c r="AN3" s="278"/>
      <c r="AO3" s="278"/>
      <c r="AP3" s="278"/>
      <c r="AQ3" s="278"/>
      <c r="AR3" s="278"/>
      <c r="AS3" s="278"/>
      <c r="AT3" s="278"/>
      <c r="AU3" s="278"/>
      <c r="AV3" s="278"/>
      <c r="AW3" s="278"/>
      <c r="AX3" s="278"/>
      <c r="AY3" s="278"/>
      <c r="AZ3" s="278"/>
      <c r="BA3" s="278"/>
      <c r="BB3" s="278"/>
      <c r="BC3" s="278"/>
      <c r="BD3" s="278"/>
      <c r="BE3" s="278"/>
      <c r="BF3" s="278"/>
      <c r="BG3" s="278"/>
      <c r="BH3" s="278"/>
      <c r="BI3" s="278"/>
      <c r="BJ3" s="278"/>
      <c r="BK3" s="278"/>
      <c r="BL3" s="278"/>
      <c r="BM3" s="278"/>
      <c r="BN3" s="278"/>
      <c r="BO3" s="278"/>
      <c r="BP3" s="278"/>
      <c r="BQ3" s="278"/>
      <c r="BS3" s="278"/>
    </row>
    <row r="4" spans="2:71" ht="13.5" customHeight="1" x14ac:dyDescent="0.25">
      <c r="B4" t="s">
        <v>91</v>
      </c>
      <c r="AB4" s="279"/>
      <c r="AK4" s="99"/>
      <c r="AL4" s="280"/>
      <c r="AM4" s="280"/>
      <c r="AN4" s="280"/>
      <c r="AO4" s="280"/>
      <c r="AP4" s="280"/>
      <c r="AQ4" s="280"/>
      <c r="AR4" s="280"/>
      <c r="AS4" s="280"/>
      <c r="AT4" s="280"/>
      <c r="AU4" s="280"/>
      <c r="AV4" s="280"/>
      <c r="AW4" s="280"/>
      <c r="AX4" s="280"/>
      <c r="AY4" s="280"/>
      <c r="AZ4" s="281" t="s">
        <v>570</v>
      </c>
      <c r="BA4" s="281" t="s">
        <v>570</v>
      </c>
      <c r="BB4" s="281" t="s">
        <v>570</v>
      </c>
      <c r="BC4" s="282" t="s">
        <v>571</v>
      </c>
      <c r="BD4" s="283"/>
      <c r="BE4" s="284"/>
      <c r="BF4" s="283" t="s">
        <v>572</v>
      </c>
      <c r="BG4" s="283"/>
      <c r="BH4" s="283"/>
      <c r="BI4" s="282" t="s">
        <v>573</v>
      </c>
      <c r="BJ4" s="283"/>
      <c r="BK4" s="284"/>
      <c r="BL4" s="283" t="s">
        <v>574</v>
      </c>
      <c r="BM4" s="283"/>
      <c r="BN4" s="283"/>
      <c r="BO4" s="282" t="s">
        <v>4</v>
      </c>
      <c r="BP4" s="283"/>
      <c r="BQ4" s="284"/>
      <c r="BS4" s="278"/>
    </row>
    <row r="5" spans="2:71" ht="13.5" customHeight="1" x14ac:dyDescent="0.25">
      <c r="B5" s="278"/>
      <c r="C5" s="278"/>
      <c r="D5" s="278"/>
      <c r="E5" s="278"/>
      <c r="F5" s="278"/>
      <c r="G5" s="278"/>
      <c r="H5" s="278"/>
      <c r="I5" s="278"/>
      <c r="J5" s="278"/>
      <c r="K5" s="278"/>
      <c r="L5" s="278"/>
      <c r="M5" s="278"/>
      <c r="N5" s="278"/>
      <c r="O5" s="278"/>
      <c r="P5" s="278"/>
      <c r="Q5" s="278"/>
      <c r="R5" s="278"/>
      <c r="S5" s="278"/>
      <c r="T5" s="278"/>
      <c r="U5" s="278"/>
      <c r="V5" s="278"/>
      <c r="W5" s="278"/>
      <c r="X5" s="278"/>
      <c r="Y5" s="278"/>
      <c r="AB5" s="279"/>
      <c r="AK5" s="285" t="s">
        <v>575</v>
      </c>
      <c r="AL5" s="286"/>
      <c r="AM5" s="286"/>
      <c r="AN5" s="286"/>
      <c r="AO5" s="286"/>
      <c r="AP5" s="286"/>
      <c r="AQ5" s="286"/>
      <c r="AR5" s="286"/>
      <c r="AS5" s="286"/>
      <c r="AT5" s="286"/>
      <c r="AU5" s="286"/>
      <c r="AV5" s="286"/>
      <c r="AW5" s="286"/>
      <c r="AX5" s="286"/>
      <c r="AY5" s="286"/>
      <c r="AZ5" s="286"/>
      <c r="BA5" s="286"/>
      <c r="BB5" s="286"/>
      <c r="BC5" s="287"/>
      <c r="BD5" s="287"/>
      <c r="BE5" s="287"/>
      <c r="BF5" s="287"/>
      <c r="BG5" s="287"/>
      <c r="BH5" s="287"/>
      <c r="BI5" s="287"/>
      <c r="BJ5" s="287"/>
      <c r="BK5" s="287"/>
      <c r="BL5" s="287"/>
      <c r="BM5" s="287"/>
      <c r="BN5" s="287"/>
      <c r="BO5" s="287"/>
      <c r="BP5" s="287"/>
      <c r="BQ5" s="288"/>
      <c r="BS5" s="278"/>
    </row>
    <row r="6" spans="2:71" ht="13.5" customHeight="1" x14ac:dyDescent="0.25">
      <c r="B6" s="278" t="s">
        <v>576</v>
      </c>
      <c r="AB6" s="279"/>
      <c r="AK6" s="97"/>
      <c r="AL6" s="289" t="s">
        <v>577</v>
      </c>
      <c r="AM6" s="289"/>
      <c r="AN6" s="289"/>
      <c r="AO6" s="289"/>
      <c r="AP6" s="289"/>
      <c r="AQ6" s="289"/>
      <c r="AR6" s="289"/>
      <c r="AS6" s="289"/>
      <c r="AT6" s="289"/>
      <c r="AU6" s="289"/>
      <c r="AV6" s="289"/>
      <c r="AW6" s="289"/>
      <c r="AX6" s="289"/>
      <c r="AY6" s="289"/>
      <c r="AZ6" s="290"/>
      <c r="BA6" s="290"/>
      <c r="BB6" s="290"/>
      <c r="BC6" s="686"/>
      <c r="BD6" s="503"/>
      <c r="BE6" s="524"/>
      <c r="BF6" s="686"/>
      <c r="BG6" s="503"/>
      <c r="BH6" s="524"/>
      <c r="BI6" s="686"/>
      <c r="BJ6" s="503"/>
      <c r="BK6" s="524"/>
      <c r="BL6" s="686"/>
      <c r="BM6" s="503"/>
      <c r="BN6" s="524"/>
      <c r="BO6" s="525">
        <f t="shared" ref="BO6:BO35" si="0">SUM(BC6:BN6)</f>
        <v>0</v>
      </c>
      <c r="BP6" s="527"/>
      <c r="BQ6" s="526"/>
      <c r="BS6" s="278"/>
    </row>
    <row r="7" spans="2:71" ht="13.5" customHeight="1" x14ac:dyDescent="0.25">
      <c r="B7" s="278" t="s">
        <v>578</v>
      </c>
      <c r="AK7" s="97"/>
      <c r="AL7" s="47" t="s">
        <v>579</v>
      </c>
      <c r="AM7" s="289"/>
      <c r="AN7" s="289"/>
      <c r="AO7" s="289"/>
      <c r="AP7" s="289"/>
      <c r="AQ7" s="289"/>
      <c r="AR7" s="289"/>
      <c r="AS7" s="289"/>
      <c r="AT7" s="289"/>
      <c r="AU7" s="289"/>
      <c r="AV7" s="289"/>
      <c r="AW7" s="289"/>
      <c r="AX7" s="289"/>
      <c r="AY7" s="289"/>
      <c r="AZ7" s="290"/>
      <c r="BA7" s="290"/>
      <c r="BB7" s="290"/>
      <c r="BC7" s="686"/>
      <c r="BD7" s="503"/>
      <c r="BE7" s="524"/>
      <c r="BF7" s="686"/>
      <c r="BG7" s="503"/>
      <c r="BH7" s="524"/>
      <c r="BI7" s="686"/>
      <c r="BJ7" s="503"/>
      <c r="BK7" s="524"/>
      <c r="BL7" s="686"/>
      <c r="BM7" s="503"/>
      <c r="BN7" s="524"/>
      <c r="BO7" s="525">
        <f t="shared" si="0"/>
        <v>0</v>
      </c>
      <c r="BP7" s="527"/>
      <c r="BQ7" s="526"/>
      <c r="BS7" s="278"/>
    </row>
    <row r="8" spans="2:71" ht="13.5" customHeight="1" x14ac:dyDescent="0.25">
      <c r="B8" s="278"/>
      <c r="C8" s="278"/>
      <c r="D8" s="278"/>
      <c r="E8" s="278"/>
      <c r="F8" s="278"/>
      <c r="G8" s="278"/>
      <c r="H8" s="278"/>
      <c r="I8" s="278"/>
      <c r="J8" s="278"/>
      <c r="K8" s="278"/>
      <c r="L8" s="278"/>
      <c r="M8" s="278"/>
      <c r="N8" s="278"/>
      <c r="O8" s="278"/>
      <c r="AK8" s="97"/>
      <c r="AL8" s="289" t="s">
        <v>580</v>
      </c>
      <c r="AM8" s="289"/>
      <c r="AN8" s="289"/>
      <c r="AO8" s="289"/>
      <c r="AP8" s="289"/>
      <c r="AQ8" s="289"/>
      <c r="AR8" s="289"/>
      <c r="AS8" s="289"/>
      <c r="AT8" s="289"/>
      <c r="AU8" s="289"/>
      <c r="AV8" s="289"/>
      <c r="AW8" s="289"/>
      <c r="AX8" s="289"/>
      <c r="AY8" s="289"/>
      <c r="AZ8" s="290"/>
      <c r="BA8" s="290"/>
      <c r="BB8" s="290"/>
      <c r="BC8" s="686"/>
      <c r="BD8" s="503"/>
      <c r="BE8" s="524"/>
      <c r="BF8" s="686"/>
      <c r="BG8" s="503"/>
      <c r="BH8" s="524"/>
      <c r="BI8" s="686"/>
      <c r="BJ8" s="503"/>
      <c r="BK8" s="524"/>
      <c r="BL8" s="686"/>
      <c r="BM8" s="503"/>
      <c r="BN8" s="524"/>
      <c r="BO8" s="525">
        <f t="shared" si="0"/>
        <v>0</v>
      </c>
      <c r="BP8" s="527"/>
      <c r="BQ8" s="526"/>
      <c r="BS8" s="278"/>
    </row>
    <row r="9" spans="2:71" ht="13.5" customHeight="1" x14ac:dyDescent="0.25">
      <c r="B9" s="278" t="s">
        <v>581</v>
      </c>
      <c r="Z9" s="278"/>
      <c r="AA9" s="278"/>
      <c r="AB9" s="278"/>
      <c r="AC9" s="278"/>
      <c r="AD9" s="278"/>
      <c r="AE9" s="278"/>
      <c r="AF9" s="278"/>
      <c r="AG9" s="278"/>
      <c r="AH9" s="278"/>
      <c r="AK9" s="97"/>
      <c r="AL9" s="289" t="s">
        <v>582</v>
      </c>
      <c r="AM9" s="289"/>
      <c r="AN9" s="289"/>
      <c r="AO9" s="289"/>
      <c r="AP9" s="289"/>
      <c r="AQ9" s="289"/>
      <c r="AR9" s="289"/>
      <c r="AS9" s="289"/>
      <c r="AT9" s="289"/>
      <c r="AU9" s="289"/>
      <c r="AV9" s="289"/>
      <c r="AW9" s="289"/>
      <c r="AX9" s="289"/>
      <c r="AY9" s="289"/>
      <c r="AZ9" s="290"/>
      <c r="BA9" s="290"/>
      <c r="BB9" s="290"/>
      <c r="BC9" s="686"/>
      <c r="BD9" s="503"/>
      <c r="BE9" s="524"/>
      <c r="BF9" s="686"/>
      <c r="BG9" s="503"/>
      <c r="BH9" s="524"/>
      <c r="BI9" s="686"/>
      <c r="BJ9" s="503"/>
      <c r="BK9" s="524"/>
      <c r="BL9" s="686"/>
      <c r="BM9" s="503"/>
      <c r="BN9" s="524"/>
      <c r="BO9" s="525">
        <f t="shared" si="0"/>
        <v>0</v>
      </c>
      <c r="BP9" s="527"/>
      <c r="BQ9" s="526"/>
      <c r="BS9" s="278"/>
    </row>
    <row r="10" spans="2:71" ht="13.5" customHeight="1" x14ac:dyDescent="0.25">
      <c r="B10" s="278" t="s">
        <v>583</v>
      </c>
      <c r="P10" s="278"/>
      <c r="Q10" s="278"/>
      <c r="R10" s="278"/>
      <c r="S10" s="278"/>
      <c r="T10" s="278"/>
      <c r="U10" s="278"/>
      <c r="V10" s="278"/>
      <c r="W10" s="278"/>
      <c r="X10" s="278"/>
      <c r="Y10" s="278"/>
      <c r="Z10" s="279"/>
      <c r="AA10" s="279"/>
      <c r="AB10" s="279"/>
      <c r="AC10" s="279"/>
      <c r="AD10" s="279"/>
      <c r="AE10" s="279"/>
      <c r="AF10" s="279"/>
      <c r="AG10" s="279"/>
      <c r="AH10" s="279"/>
      <c r="AK10" s="97"/>
      <c r="AL10" s="289" t="s">
        <v>584</v>
      </c>
      <c r="AM10" s="289"/>
      <c r="AN10" s="289"/>
      <c r="AO10" s="289"/>
      <c r="AP10" s="289"/>
      <c r="AQ10" s="289"/>
      <c r="AR10" s="289"/>
      <c r="AS10" s="289"/>
      <c r="AT10" s="289"/>
      <c r="AU10" s="289"/>
      <c r="AV10" s="289"/>
      <c r="AW10" s="289"/>
      <c r="AX10" s="289"/>
      <c r="AY10" s="289"/>
      <c r="AZ10" s="290"/>
      <c r="BA10" s="290"/>
      <c r="BB10" s="290"/>
      <c r="BC10" s="686"/>
      <c r="BD10" s="503"/>
      <c r="BE10" s="524"/>
      <c r="BF10" s="686"/>
      <c r="BG10" s="503"/>
      <c r="BH10" s="524"/>
      <c r="BI10" s="686"/>
      <c r="BJ10" s="503"/>
      <c r="BK10" s="524"/>
      <c r="BL10" s="686"/>
      <c r="BM10" s="503"/>
      <c r="BN10" s="524"/>
      <c r="BO10" s="525">
        <f t="shared" si="0"/>
        <v>0</v>
      </c>
      <c r="BP10" s="527"/>
      <c r="BQ10" s="526"/>
      <c r="BS10" s="278"/>
    </row>
    <row r="11" spans="2:71" ht="13.5" customHeight="1" x14ac:dyDescent="0.25">
      <c r="B11" s="278"/>
      <c r="C11" s="278"/>
      <c r="D11" s="278"/>
      <c r="E11" s="278"/>
      <c r="F11" s="278"/>
      <c r="G11" s="278"/>
      <c r="H11" s="278"/>
      <c r="I11" s="278"/>
      <c r="J11" s="278"/>
      <c r="K11" s="278"/>
      <c r="L11" s="278"/>
      <c r="M11" s="278"/>
      <c r="N11" s="278"/>
      <c r="O11" s="278"/>
      <c r="P11" s="278"/>
      <c r="Q11" s="278"/>
      <c r="R11" s="279"/>
      <c r="S11" s="279"/>
      <c r="T11" s="279"/>
      <c r="U11" s="279"/>
      <c r="V11" s="279"/>
      <c r="W11" s="279"/>
      <c r="X11" s="279"/>
      <c r="Y11" s="279"/>
      <c r="AK11" s="97"/>
      <c r="AL11" s="289" t="s">
        <v>585</v>
      </c>
      <c r="AM11" s="289"/>
      <c r="AN11" s="289"/>
      <c r="AO11" s="289"/>
      <c r="AP11" s="289"/>
      <c r="AQ11" s="289"/>
      <c r="AR11" s="289"/>
      <c r="AS11" s="289"/>
      <c r="AT11" s="289"/>
      <c r="AU11" s="289"/>
      <c r="AV11" s="289"/>
      <c r="AW11" s="289"/>
      <c r="AX11" s="289"/>
      <c r="AY11" s="289"/>
      <c r="AZ11" s="290"/>
      <c r="BA11" s="290"/>
      <c r="BB11" s="290"/>
      <c r="BC11" s="686"/>
      <c r="BD11" s="503"/>
      <c r="BE11" s="524"/>
      <c r="BF11" s="686"/>
      <c r="BG11" s="503"/>
      <c r="BH11" s="524"/>
      <c r="BI11" s="686"/>
      <c r="BJ11" s="503"/>
      <c r="BK11" s="524"/>
      <c r="BL11" s="686"/>
      <c r="BM11" s="503"/>
      <c r="BN11" s="524"/>
      <c r="BO11" s="525">
        <f t="shared" si="0"/>
        <v>0</v>
      </c>
      <c r="BP11" s="527"/>
      <c r="BQ11" s="526"/>
      <c r="BS11" s="278"/>
    </row>
    <row r="12" spans="2:71" ht="13.5" customHeight="1" x14ac:dyDescent="0.25">
      <c r="B12" s="278" t="s">
        <v>586</v>
      </c>
      <c r="C12" s="279"/>
      <c r="E12" s="278"/>
      <c r="F12" s="278"/>
      <c r="G12" s="278"/>
      <c r="H12" s="278"/>
      <c r="I12" s="278"/>
      <c r="J12" s="278"/>
      <c r="K12" s="278"/>
      <c r="L12" s="278"/>
      <c r="M12" s="278"/>
      <c r="N12" s="278"/>
      <c r="O12" s="278"/>
      <c r="P12" s="279"/>
      <c r="Q12" s="279"/>
      <c r="Z12" s="278"/>
      <c r="AA12" s="278"/>
      <c r="AB12" s="278"/>
      <c r="AC12" s="278"/>
      <c r="AD12" s="278"/>
      <c r="AE12" s="278"/>
      <c r="AF12" s="278"/>
      <c r="AG12" s="278"/>
      <c r="AH12" s="278"/>
      <c r="AK12" s="97"/>
      <c r="AL12" s="289" t="s">
        <v>587</v>
      </c>
      <c r="AM12" s="289"/>
      <c r="AN12" s="289"/>
      <c r="AO12" s="289"/>
      <c r="AP12" s="289"/>
      <c r="AQ12" s="289"/>
      <c r="AR12" s="289"/>
      <c r="AS12" s="289"/>
      <c r="AT12" s="289"/>
      <c r="AU12" s="289"/>
      <c r="AV12" s="289"/>
      <c r="AW12" s="289"/>
      <c r="AX12" s="289"/>
      <c r="AY12" s="289"/>
      <c r="AZ12" s="290"/>
      <c r="BA12" s="290"/>
      <c r="BB12" s="290"/>
      <c r="BC12" s="686"/>
      <c r="BD12" s="503"/>
      <c r="BE12" s="524"/>
      <c r="BF12" s="686"/>
      <c r="BG12" s="503"/>
      <c r="BH12" s="524"/>
      <c r="BI12" s="686"/>
      <c r="BJ12" s="503"/>
      <c r="BK12" s="524"/>
      <c r="BL12" s="686"/>
      <c r="BM12" s="503"/>
      <c r="BN12" s="524"/>
      <c r="BO12" s="525">
        <f t="shared" si="0"/>
        <v>0</v>
      </c>
      <c r="BP12" s="527"/>
      <c r="BQ12" s="526"/>
      <c r="BS12" s="278"/>
    </row>
    <row r="13" spans="2:71" ht="13.5" customHeight="1" x14ac:dyDescent="0.25">
      <c r="B13" s="278" t="s">
        <v>588</v>
      </c>
      <c r="C13" s="278"/>
      <c r="D13" s="278"/>
      <c r="E13" s="278"/>
      <c r="F13" s="278"/>
      <c r="G13" s="278"/>
      <c r="H13" s="279"/>
      <c r="I13" s="279"/>
      <c r="J13" s="279"/>
      <c r="K13" s="279"/>
      <c r="L13" s="279"/>
      <c r="M13" s="279"/>
      <c r="N13" s="279"/>
      <c r="O13" s="279"/>
      <c r="R13" s="278"/>
      <c r="S13" s="278"/>
      <c r="T13" s="278"/>
      <c r="U13" s="278"/>
      <c r="V13" s="278"/>
      <c r="W13" s="278"/>
      <c r="X13" s="278"/>
      <c r="Y13" s="278"/>
      <c r="AK13" s="97"/>
      <c r="AL13" s="289" t="s">
        <v>589</v>
      </c>
      <c r="AM13" s="289"/>
      <c r="AN13" s="289"/>
      <c r="AO13" s="289"/>
      <c r="AP13" s="289"/>
      <c r="AQ13" s="289"/>
      <c r="AR13" s="289"/>
      <c r="AS13" s="289"/>
      <c r="AT13" s="289"/>
      <c r="AU13" s="289"/>
      <c r="AV13" s="289"/>
      <c r="AW13" s="289"/>
      <c r="AX13" s="289"/>
      <c r="AY13" s="289"/>
      <c r="AZ13" s="290"/>
      <c r="BA13" s="290"/>
      <c r="BB13" s="290"/>
      <c r="BC13" s="686"/>
      <c r="BD13" s="503"/>
      <c r="BE13" s="524"/>
      <c r="BF13" s="686"/>
      <c r="BG13" s="503"/>
      <c r="BH13" s="524"/>
      <c r="BI13" s="686"/>
      <c r="BJ13" s="503"/>
      <c r="BK13" s="524"/>
      <c r="BL13" s="686"/>
      <c r="BM13" s="503"/>
      <c r="BN13" s="524"/>
      <c r="BO13" s="525">
        <f t="shared" si="0"/>
        <v>0</v>
      </c>
      <c r="BP13" s="527"/>
      <c r="BQ13" s="526"/>
      <c r="BS13" s="278"/>
    </row>
    <row r="14" spans="2:71" ht="13.5" customHeight="1" x14ac:dyDescent="0.25">
      <c r="B14" s="278" t="s">
        <v>590</v>
      </c>
      <c r="C14" s="278"/>
      <c r="D14" s="278"/>
      <c r="E14" s="278"/>
      <c r="F14" s="278"/>
      <c r="G14" s="278"/>
      <c r="P14" s="278"/>
      <c r="Q14" s="278"/>
      <c r="AK14" s="97">
        <v>1</v>
      </c>
      <c r="AL14" s="289" t="s">
        <v>591</v>
      </c>
      <c r="AM14" s="289"/>
      <c r="AN14" s="289"/>
      <c r="AO14" s="289"/>
      <c r="AP14" s="289"/>
      <c r="AQ14" s="289"/>
      <c r="AR14" s="289"/>
      <c r="AS14" s="289"/>
      <c r="AT14" s="289"/>
      <c r="AU14" s="289"/>
      <c r="AV14" s="289"/>
      <c r="AW14" s="289"/>
      <c r="AX14" s="289"/>
      <c r="AY14" s="289"/>
      <c r="AZ14" s="290"/>
      <c r="BA14" s="290"/>
      <c r="BB14" s="290"/>
      <c r="BC14" s="686"/>
      <c r="BD14" s="503"/>
      <c r="BE14" s="524"/>
      <c r="BF14" s="686"/>
      <c r="BG14" s="503"/>
      <c r="BH14" s="524"/>
      <c r="BI14" s="686"/>
      <c r="BJ14" s="503"/>
      <c r="BK14" s="524"/>
      <c r="BL14" s="686"/>
      <c r="BM14" s="503"/>
      <c r="BN14" s="524"/>
      <c r="BO14" s="525">
        <f t="shared" si="0"/>
        <v>0</v>
      </c>
      <c r="BP14" s="527"/>
      <c r="BQ14" s="526"/>
      <c r="BS14" s="278"/>
    </row>
    <row r="15" spans="2:71" ht="13.5" customHeight="1" x14ac:dyDescent="0.25">
      <c r="B15" s="278"/>
      <c r="C15" s="278"/>
      <c r="D15" s="278"/>
      <c r="E15" s="278"/>
      <c r="F15" s="278"/>
      <c r="G15" s="278"/>
      <c r="H15" s="278"/>
      <c r="I15" s="278"/>
      <c r="J15" s="278"/>
      <c r="K15" s="278"/>
      <c r="L15" s="278"/>
      <c r="M15" s="278"/>
      <c r="N15" s="278"/>
      <c r="O15" s="278"/>
      <c r="P15" s="278"/>
      <c r="Q15" s="278"/>
      <c r="R15" s="278"/>
      <c r="Z15" s="278"/>
      <c r="AA15" s="278"/>
      <c r="AB15" s="278"/>
      <c r="AC15" s="278"/>
      <c r="AD15" s="278"/>
      <c r="AE15" s="278"/>
      <c r="AF15" s="278"/>
      <c r="AG15" s="278"/>
      <c r="AH15" s="278"/>
      <c r="AK15" s="291"/>
      <c r="AL15" s="289" t="s">
        <v>592</v>
      </c>
      <c r="AM15" s="292"/>
      <c r="AN15" s="292"/>
      <c r="AO15" s="292"/>
      <c r="AP15" s="292"/>
      <c r="AQ15" s="292"/>
      <c r="AR15" s="292"/>
      <c r="AS15" s="292"/>
      <c r="AT15" s="292"/>
      <c r="AU15" s="292"/>
      <c r="AV15" s="292"/>
      <c r="AW15" s="292"/>
      <c r="AX15" s="292"/>
      <c r="AY15" s="293"/>
      <c r="AZ15" s="290"/>
      <c r="BA15" s="290"/>
      <c r="BB15" s="290"/>
      <c r="BC15" s="686"/>
      <c r="BD15" s="503"/>
      <c r="BE15" s="524"/>
      <c r="BF15" s="686"/>
      <c r="BG15" s="503"/>
      <c r="BH15" s="524"/>
      <c r="BI15" s="686"/>
      <c r="BJ15" s="503"/>
      <c r="BK15" s="524"/>
      <c r="BL15" s="686"/>
      <c r="BM15" s="503"/>
      <c r="BN15" s="524"/>
      <c r="BO15" s="525">
        <f t="shared" si="0"/>
        <v>0</v>
      </c>
      <c r="BP15" s="527"/>
      <c r="BQ15" s="526"/>
      <c r="BR15" s="279"/>
      <c r="BS15" s="278"/>
    </row>
    <row r="16" spans="2:71" ht="13.5" customHeight="1" x14ac:dyDescent="0.25">
      <c r="B16" s="278" t="s">
        <v>593</v>
      </c>
      <c r="C16" s="278"/>
      <c r="D16" s="278"/>
      <c r="E16" s="278"/>
      <c r="F16" s="278"/>
      <c r="G16" s="278"/>
      <c r="H16" s="278"/>
      <c r="I16" s="278"/>
      <c r="J16" s="278"/>
      <c r="K16" s="278"/>
      <c r="L16" s="278"/>
      <c r="M16" s="278"/>
      <c r="N16" s="278"/>
      <c r="O16" s="278"/>
      <c r="S16" s="278"/>
      <c r="T16" s="278"/>
      <c r="U16" s="278"/>
      <c r="V16" s="278"/>
      <c r="W16" s="278"/>
      <c r="X16" s="278"/>
      <c r="Y16" s="278"/>
      <c r="Z16" s="278"/>
      <c r="AA16" s="278"/>
      <c r="AB16" s="278"/>
      <c r="AC16" s="278"/>
      <c r="AD16" s="278"/>
      <c r="AE16" s="278"/>
      <c r="AF16" s="278"/>
      <c r="AG16" s="278"/>
      <c r="AH16" s="278"/>
      <c r="AK16" s="174"/>
      <c r="AL16" s="47"/>
      <c r="AM16" s="47" t="s">
        <v>594</v>
      </c>
      <c r="AN16" s="294"/>
      <c r="AO16" s="294"/>
      <c r="AP16" s="294"/>
      <c r="AQ16" s="294"/>
      <c r="AR16" s="294"/>
      <c r="AS16" s="294"/>
      <c r="AT16" s="294"/>
      <c r="AU16" s="294"/>
      <c r="AV16" s="294"/>
      <c r="AW16" s="294"/>
      <c r="AX16" s="294"/>
      <c r="AY16" s="295"/>
      <c r="AZ16" s="290"/>
      <c r="BA16" s="290"/>
      <c r="BB16" s="290"/>
      <c r="BC16" s="686"/>
      <c r="BD16" s="503"/>
      <c r="BE16" s="524"/>
      <c r="BF16" s="686"/>
      <c r="BG16" s="503"/>
      <c r="BH16" s="524"/>
      <c r="BI16" s="686"/>
      <c r="BJ16" s="503"/>
      <c r="BK16" s="524"/>
      <c r="BL16" s="686"/>
      <c r="BM16" s="503"/>
      <c r="BN16" s="524"/>
      <c r="BO16" s="525">
        <f t="shared" si="0"/>
        <v>0</v>
      </c>
      <c r="BP16" s="527"/>
      <c r="BQ16" s="526"/>
      <c r="BS16" s="278"/>
    </row>
    <row r="17" spans="1:71" ht="13.5" customHeight="1" x14ac:dyDescent="0.25">
      <c r="B17" s="278" t="s">
        <v>595</v>
      </c>
      <c r="C17" s="278"/>
      <c r="D17" s="278"/>
      <c r="R17" s="278"/>
      <c r="S17" s="278"/>
      <c r="T17" s="278"/>
      <c r="U17" s="278"/>
      <c r="V17" s="278"/>
      <c r="W17" s="278"/>
      <c r="X17" s="278"/>
      <c r="Y17" s="278"/>
      <c r="Z17" s="278"/>
      <c r="AA17" s="278"/>
      <c r="AB17" s="278"/>
      <c r="AC17" s="278"/>
      <c r="AD17" s="278"/>
      <c r="AE17" s="278"/>
      <c r="AF17" s="278"/>
      <c r="AG17" s="278"/>
      <c r="AH17" s="278"/>
      <c r="AJ17" s="278"/>
      <c r="AK17" s="174"/>
      <c r="AL17" s="47"/>
      <c r="AM17" s="47" t="s">
        <v>596</v>
      </c>
      <c r="AN17" s="294"/>
      <c r="AO17" s="294"/>
      <c r="AP17" s="294"/>
      <c r="AQ17" s="294"/>
      <c r="AR17" s="294"/>
      <c r="AS17" s="294"/>
      <c r="AT17" s="294"/>
      <c r="AU17" s="294"/>
      <c r="AV17" s="294"/>
      <c r="AW17" s="294"/>
      <c r="AX17" s="294"/>
      <c r="AY17" s="295"/>
      <c r="AZ17" s="290"/>
      <c r="BA17" s="290"/>
      <c r="BB17" s="290"/>
      <c r="BC17" s="686"/>
      <c r="BD17" s="503"/>
      <c r="BE17" s="524"/>
      <c r="BF17" s="686"/>
      <c r="BG17" s="503"/>
      <c r="BH17" s="524"/>
      <c r="BI17" s="686"/>
      <c r="BJ17" s="503"/>
      <c r="BK17" s="524"/>
      <c r="BL17" s="686"/>
      <c r="BM17" s="503"/>
      <c r="BN17" s="524"/>
      <c r="BO17" s="525">
        <f t="shared" si="0"/>
        <v>0</v>
      </c>
      <c r="BP17" s="527"/>
      <c r="BQ17" s="526"/>
      <c r="BR17" s="278"/>
      <c r="BS17" s="278"/>
    </row>
    <row r="18" spans="1:71" ht="13.5" customHeight="1" x14ac:dyDescent="0.25">
      <c r="B18" s="278" t="s">
        <v>597</v>
      </c>
      <c r="E18" s="279"/>
      <c r="F18" s="279"/>
      <c r="G18" s="279"/>
      <c r="P18" s="278"/>
      <c r="Q18" s="278"/>
      <c r="R18" s="278"/>
      <c r="S18" s="278"/>
      <c r="T18" s="278"/>
      <c r="U18" s="278"/>
      <c r="V18" s="278"/>
      <c r="W18" s="278"/>
      <c r="X18" s="278"/>
      <c r="Y18" s="278"/>
      <c r="Z18" s="278"/>
      <c r="AA18" s="278"/>
      <c r="AB18" s="278"/>
      <c r="AC18" s="278"/>
      <c r="AD18" s="278"/>
      <c r="AE18" s="278"/>
      <c r="AF18" s="278"/>
      <c r="AG18" s="278"/>
      <c r="AH18" s="278"/>
      <c r="AJ18" s="278"/>
      <c r="AK18" s="174"/>
      <c r="AL18" s="47"/>
      <c r="AM18" s="47" t="s">
        <v>598</v>
      </c>
      <c r="AN18" s="294"/>
      <c r="AO18" s="294"/>
      <c r="AP18" s="294"/>
      <c r="AQ18" s="294"/>
      <c r="AR18" s="294"/>
      <c r="AS18" s="294"/>
      <c r="AT18" s="294"/>
      <c r="AU18" s="294"/>
      <c r="AV18" s="294"/>
      <c r="AW18" s="294"/>
      <c r="AX18" s="294"/>
      <c r="AY18" s="295"/>
      <c r="AZ18" s="290"/>
      <c r="BA18" s="290"/>
      <c r="BB18" s="290"/>
      <c r="BC18" s="686"/>
      <c r="BD18" s="503"/>
      <c r="BE18" s="524"/>
      <c r="BF18" s="686"/>
      <c r="BG18" s="503"/>
      <c r="BH18" s="524"/>
      <c r="BI18" s="686"/>
      <c r="BJ18" s="503"/>
      <c r="BK18" s="524"/>
      <c r="BL18" s="686"/>
      <c r="BM18" s="503"/>
      <c r="BN18" s="524"/>
      <c r="BO18" s="525">
        <f t="shared" si="0"/>
        <v>0</v>
      </c>
      <c r="BP18" s="527"/>
      <c r="BQ18" s="526"/>
      <c r="BR18" s="278"/>
      <c r="BS18" s="278"/>
    </row>
    <row r="19" spans="1:71" ht="13.5" customHeight="1" x14ac:dyDescent="0.25">
      <c r="B19" s="278" t="s">
        <v>599</v>
      </c>
      <c r="D19" s="279"/>
      <c r="H19" s="278"/>
      <c r="I19" s="278"/>
      <c r="J19" s="278"/>
      <c r="K19" s="278"/>
      <c r="L19" s="278"/>
      <c r="M19" s="278"/>
      <c r="N19" s="278"/>
      <c r="O19" s="278"/>
      <c r="P19" s="278"/>
      <c r="Q19" s="278"/>
      <c r="R19" s="278"/>
      <c r="S19" s="278"/>
      <c r="T19" s="278"/>
      <c r="U19" s="278"/>
      <c r="V19" s="278"/>
      <c r="W19" s="278"/>
      <c r="X19" s="278"/>
      <c r="Y19" s="278"/>
      <c r="Z19" s="278"/>
      <c r="AA19" s="278"/>
      <c r="AB19" s="278"/>
      <c r="AC19" s="278"/>
      <c r="AD19" s="278"/>
      <c r="AE19" s="278"/>
      <c r="AF19" s="278"/>
      <c r="AG19" s="278"/>
      <c r="AH19" s="278"/>
      <c r="AJ19" s="278"/>
      <c r="AK19" s="174"/>
      <c r="AL19" s="47"/>
      <c r="AM19" s="47" t="s">
        <v>600</v>
      </c>
      <c r="AN19" s="294"/>
      <c r="AO19" s="294"/>
      <c r="AP19" s="294"/>
      <c r="AQ19" s="294"/>
      <c r="AR19" s="294"/>
      <c r="AS19" s="294"/>
      <c r="AT19" s="294"/>
      <c r="AU19" s="294"/>
      <c r="AV19" s="294"/>
      <c r="AW19" s="294"/>
      <c r="AX19" s="294"/>
      <c r="AY19" s="295"/>
      <c r="AZ19" s="290"/>
      <c r="BA19" s="290"/>
      <c r="BB19" s="290"/>
      <c r="BC19" s="686"/>
      <c r="BD19" s="503"/>
      <c r="BE19" s="524"/>
      <c r="BF19" s="686"/>
      <c r="BG19" s="503"/>
      <c r="BH19" s="524"/>
      <c r="BI19" s="686"/>
      <c r="BJ19" s="503"/>
      <c r="BK19" s="524"/>
      <c r="BL19" s="686"/>
      <c r="BM19" s="503"/>
      <c r="BN19" s="524"/>
      <c r="BO19" s="525">
        <f t="shared" si="0"/>
        <v>0</v>
      </c>
      <c r="BP19" s="527"/>
      <c r="BQ19" s="526"/>
      <c r="BR19" s="278"/>
      <c r="BS19" s="278"/>
    </row>
    <row r="20" spans="1:71" ht="13.5" customHeight="1" x14ac:dyDescent="0.25">
      <c r="B20" s="278" t="s">
        <v>601</v>
      </c>
      <c r="E20" s="278"/>
      <c r="F20" s="278"/>
      <c r="G20" s="278"/>
      <c r="H20" s="278"/>
      <c r="I20" s="278"/>
      <c r="J20" s="278"/>
      <c r="K20" s="278"/>
      <c r="L20" s="278"/>
      <c r="M20" s="278"/>
      <c r="N20" s="278"/>
      <c r="O20" s="278"/>
      <c r="P20" s="278"/>
      <c r="Q20" s="278"/>
      <c r="R20" s="278"/>
      <c r="S20" s="278"/>
      <c r="T20" s="278"/>
      <c r="U20" s="278"/>
      <c r="V20" s="278"/>
      <c r="W20" s="278"/>
      <c r="X20" s="278"/>
      <c r="Y20" s="278"/>
      <c r="Z20" s="278"/>
      <c r="AA20" s="278"/>
      <c r="AB20" s="278"/>
      <c r="AC20" s="278"/>
      <c r="AD20" s="278"/>
      <c r="AE20" s="278"/>
      <c r="AF20" s="278"/>
      <c r="AG20" s="278"/>
      <c r="AH20" s="278"/>
      <c r="AJ20" s="278"/>
      <c r="AK20" s="174"/>
      <c r="AL20" s="47"/>
      <c r="AM20" s="47" t="s">
        <v>602</v>
      </c>
      <c r="AN20" s="294"/>
      <c r="AO20" s="294"/>
      <c r="AP20" s="294"/>
      <c r="AQ20" s="294"/>
      <c r="AR20" s="294"/>
      <c r="AS20" s="294"/>
      <c r="AT20" s="294"/>
      <c r="AU20" s="294"/>
      <c r="AV20" s="294"/>
      <c r="AW20" s="294"/>
      <c r="AX20" s="294"/>
      <c r="AY20" s="295"/>
      <c r="AZ20" s="290"/>
      <c r="BA20" s="290"/>
      <c r="BB20" s="290"/>
      <c r="BC20" s="686"/>
      <c r="BD20" s="503"/>
      <c r="BE20" s="524"/>
      <c r="BF20" s="686"/>
      <c r="BG20" s="503"/>
      <c r="BH20" s="524"/>
      <c r="BI20" s="686"/>
      <c r="BJ20" s="503"/>
      <c r="BK20" s="524"/>
      <c r="BL20" s="686"/>
      <c r="BM20" s="503"/>
      <c r="BN20" s="524"/>
      <c r="BO20" s="525">
        <f t="shared" si="0"/>
        <v>0</v>
      </c>
      <c r="BP20" s="527"/>
      <c r="BQ20" s="526"/>
      <c r="BR20" s="278"/>
      <c r="BS20" s="278"/>
    </row>
    <row r="21" spans="1:71" ht="13.5" customHeight="1" x14ac:dyDescent="0.25">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J21" s="278"/>
      <c r="AK21" s="174"/>
      <c r="AL21" s="47"/>
      <c r="AM21" s="47" t="s">
        <v>603</v>
      </c>
      <c r="AN21" s="294"/>
      <c r="AO21" s="294"/>
      <c r="AP21" s="294"/>
      <c r="AQ21" s="294"/>
      <c r="AR21" s="294"/>
      <c r="AS21" s="294"/>
      <c r="AT21" s="294"/>
      <c r="AU21" s="294"/>
      <c r="AV21" s="294"/>
      <c r="AW21" s="294"/>
      <c r="AX21" s="294"/>
      <c r="AY21" s="295"/>
      <c r="AZ21" s="290"/>
      <c r="BA21" s="290"/>
      <c r="BB21" s="290"/>
      <c r="BC21" s="686"/>
      <c r="BD21" s="503"/>
      <c r="BE21" s="524"/>
      <c r="BF21" s="686"/>
      <c r="BG21" s="503"/>
      <c r="BH21" s="524"/>
      <c r="BI21" s="686"/>
      <c r="BJ21" s="503"/>
      <c r="BK21" s="524"/>
      <c r="BL21" s="686"/>
      <c r="BM21" s="503"/>
      <c r="BN21" s="524"/>
      <c r="BO21" s="525">
        <f t="shared" si="0"/>
        <v>0</v>
      </c>
      <c r="BP21" s="527"/>
      <c r="BQ21" s="526"/>
      <c r="BR21" s="278"/>
      <c r="BS21" s="278"/>
    </row>
    <row r="22" spans="1:71" ht="13.5" customHeight="1" x14ac:dyDescent="0.25">
      <c r="B22" s="278" t="s">
        <v>604</v>
      </c>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J22" s="278"/>
      <c r="AK22" s="174"/>
      <c r="AL22" s="47"/>
      <c r="AM22" s="47" t="s">
        <v>605</v>
      </c>
      <c r="AN22" s="294"/>
      <c r="AO22" s="294"/>
      <c r="AP22" s="294"/>
      <c r="AQ22" s="294"/>
      <c r="AR22" s="294"/>
      <c r="AS22" s="294"/>
      <c r="AT22" s="294"/>
      <c r="AU22" s="294"/>
      <c r="AV22" s="294"/>
      <c r="AW22" s="294"/>
      <c r="AX22" s="294"/>
      <c r="AY22" s="295"/>
      <c r="AZ22" s="290"/>
      <c r="BA22" s="290"/>
      <c r="BB22" s="290"/>
      <c r="BC22" s="686"/>
      <c r="BD22" s="503"/>
      <c r="BE22" s="524"/>
      <c r="BF22" s="686"/>
      <c r="BG22" s="503"/>
      <c r="BH22" s="524"/>
      <c r="BI22" s="686"/>
      <c r="BJ22" s="503"/>
      <c r="BK22" s="524"/>
      <c r="BL22" s="686"/>
      <c r="BM22" s="503"/>
      <c r="BN22" s="524"/>
      <c r="BO22" s="525">
        <f t="shared" si="0"/>
        <v>0</v>
      </c>
      <c r="BP22" s="527"/>
      <c r="BQ22" s="526"/>
      <c r="BR22" s="278"/>
      <c r="BS22" s="278"/>
    </row>
    <row r="23" spans="1:71" ht="13.5" customHeight="1" x14ac:dyDescent="0.25">
      <c r="B23" s="278" t="s">
        <v>606</v>
      </c>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J23" s="278"/>
      <c r="AK23" s="174"/>
      <c r="AL23" s="47"/>
      <c r="AM23" s="47" t="s">
        <v>607</v>
      </c>
      <c r="AN23" s="294"/>
      <c r="AO23" s="294"/>
      <c r="AP23" s="294"/>
      <c r="AQ23" s="294"/>
      <c r="AR23" s="294"/>
      <c r="AS23" s="294"/>
      <c r="AT23" s="294"/>
      <c r="AU23" s="294"/>
      <c r="AV23" s="294"/>
      <c r="AW23" s="294"/>
      <c r="AX23" s="294"/>
      <c r="AY23" s="295"/>
      <c r="AZ23" s="290"/>
      <c r="BA23" s="290"/>
      <c r="BB23" s="290"/>
      <c r="BC23" s="686"/>
      <c r="BD23" s="503"/>
      <c r="BE23" s="524"/>
      <c r="BF23" s="686"/>
      <c r="BG23" s="503"/>
      <c r="BH23" s="524"/>
      <c r="BI23" s="686"/>
      <c r="BJ23" s="503"/>
      <c r="BK23" s="524"/>
      <c r="BL23" s="686"/>
      <c r="BM23" s="503"/>
      <c r="BN23" s="524"/>
      <c r="BO23" s="525">
        <f t="shared" si="0"/>
        <v>0</v>
      </c>
      <c r="BP23" s="527"/>
      <c r="BQ23" s="526"/>
      <c r="BR23" s="278"/>
      <c r="BS23" s="278"/>
    </row>
    <row r="24" spans="1:71" ht="13.5" customHeight="1" x14ac:dyDescent="0.25">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J24" s="278"/>
      <c r="AK24" s="174"/>
      <c r="AL24" s="47"/>
      <c r="AM24" s="47" t="s">
        <v>608</v>
      </c>
      <c r="AN24" s="294"/>
      <c r="AO24" s="294"/>
      <c r="AP24" s="294"/>
      <c r="AQ24" s="294"/>
      <c r="AR24" s="294"/>
      <c r="AS24" s="294"/>
      <c r="AT24" s="294"/>
      <c r="AU24" s="294"/>
      <c r="AV24" s="294"/>
      <c r="AW24" s="294"/>
      <c r="AX24" s="294"/>
      <c r="AY24" s="295"/>
      <c r="AZ24" s="290"/>
      <c r="BA24" s="290"/>
      <c r="BB24" s="290"/>
      <c r="BC24" s="686"/>
      <c r="BD24" s="503"/>
      <c r="BE24" s="524"/>
      <c r="BF24" s="686"/>
      <c r="BG24" s="503"/>
      <c r="BH24" s="524"/>
      <c r="BI24" s="686"/>
      <c r="BJ24" s="503"/>
      <c r="BK24" s="524"/>
      <c r="BL24" s="686"/>
      <c r="BM24" s="503"/>
      <c r="BN24" s="524"/>
      <c r="BO24" s="525">
        <f t="shared" si="0"/>
        <v>0</v>
      </c>
      <c r="BP24" s="527"/>
      <c r="BQ24" s="526"/>
      <c r="BR24" s="278"/>
      <c r="BS24" s="278"/>
    </row>
    <row r="25" spans="1:71" ht="13.5" customHeight="1" x14ac:dyDescent="0.25">
      <c r="B25" t="s">
        <v>609</v>
      </c>
      <c r="C25" s="278"/>
      <c r="D25" s="278"/>
      <c r="E25" s="278"/>
      <c r="F25" s="278"/>
      <c r="G25" s="278"/>
      <c r="H25" s="278"/>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78"/>
      <c r="AG25" s="278"/>
      <c r="AH25" s="278"/>
      <c r="AJ25" s="278"/>
      <c r="AK25" s="174"/>
      <c r="AL25" s="47"/>
      <c r="AM25" s="47" t="s">
        <v>610</v>
      </c>
      <c r="AN25" s="294"/>
      <c r="AO25" s="294"/>
      <c r="AP25" s="294"/>
      <c r="AQ25" s="294"/>
      <c r="AR25" s="294"/>
      <c r="AS25" s="294"/>
      <c r="AT25" s="294"/>
      <c r="AU25" s="294"/>
      <c r="AV25" s="294"/>
      <c r="AW25" s="294"/>
      <c r="AX25" s="294"/>
      <c r="AY25" s="295"/>
      <c r="AZ25" s="290"/>
      <c r="BA25" s="290"/>
      <c r="BB25" s="290"/>
      <c r="BC25" s="686"/>
      <c r="BD25" s="503"/>
      <c r="BE25" s="524"/>
      <c r="BF25" s="686"/>
      <c r="BG25" s="503"/>
      <c r="BH25" s="524"/>
      <c r="BI25" s="686"/>
      <c r="BJ25" s="503"/>
      <c r="BK25" s="524"/>
      <c r="BL25" s="686"/>
      <c r="BM25" s="503"/>
      <c r="BN25" s="524"/>
      <c r="BO25" s="525">
        <f t="shared" si="0"/>
        <v>0</v>
      </c>
      <c r="BP25" s="527"/>
      <c r="BQ25" s="526"/>
      <c r="BR25" s="278"/>
      <c r="BS25" s="278"/>
    </row>
    <row r="26" spans="1:71" ht="13.5" customHeight="1" x14ac:dyDescent="0.25">
      <c r="A26" s="278"/>
      <c r="B26" s="278" t="s">
        <v>611</v>
      </c>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174"/>
      <c r="AL26" s="47"/>
      <c r="AM26" s="47" t="s">
        <v>612</v>
      </c>
      <c r="AN26" s="294"/>
      <c r="AO26" s="294"/>
      <c r="AP26" s="294"/>
      <c r="AQ26" s="294"/>
      <c r="AR26" s="294"/>
      <c r="AS26" s="294"/>
      <c r="AT26" s="294"/>
      <c r="AU26" s="294"/>
      <c r="AV26" s="294"/>
      <c r="AW26" s="294"/>
      <c r="AX26" s="294"/>
      <c r="AY26" s="295"/>
      <c r="AZ26" s="290"/>
      <c r="BA26" s="290"/>
      <c r="BB26" s="290"/>
      <c r="BC26" s="686"/>
      <c r="BD26" s="503"/>
      <c r="BE26" s="524"/>
      <c r="BF26" s="686"/>
      <c r="BG26" s="503"/>
      <c r="BH26" s="524"/>
      <c r="BI26" s="686"/>
      <c r="BJ26" s="503"/>
      <c r="BK26" s="524"/>
      <c r="BL26" s="686"/>
      <c r="BM26" s="503"/>
      <c r="BN26" s="524"/>
      <c r="BO26" s="525">
        <f t="shared" si="0"/>
        <v>0</v>
      </c>
      <c r="BP26" s="527"/>
      <c r="BQ26" s="526"/>
      <c r="BR26" s="278"/>
      <c r="BS26" s="278"/>
    </row>
    <row r="27" spans="1:71" ht="13.5" customHeight="1" x14ac:dyDescent="0.25">
      <c r="A27" s="278"/>
      <c r="B27" s="278"/>
      <c r="C27" s="278"/>
      <c r="D27" s="278"/>
      <c r="E27" s="278"/>
      <c r="F27" s="278"/>
      <c r="G27" s="278"/>
      <c r="H27" s="278"/>
      <c r="I27" s="278"/>
      <c r="J27" s="278"/>
      <c r="K27" s="278"/>
      <c r="L27" s="278"/>
      <c r="M27" s="278"/>
      <c r="N27" s="278"/>
      <c r="O27" s="278"/>
      <c r="P27" s="278"/>
      <c r="Q27" s="278"/>
      <c r="R27" s="278"/>
      <c r="S27" s="278"/>
      <c r="T27" s="278"/>
      <c r="U27" s="278"/>
      <c r="V27" s="278"/>
      <c r="W27" s="278"/>
      <c r="X27" s="278"/>
      <c r="Y27" s="278"/>
      <c r="Z27" s="278"/>
      <c r="AA27" s="278"/>
      <c r="AB27" s="278"/>
      <c r="AC27" s="278"/>
      <c r="AD27" s="278"/>
      <c r="AE27" s="278"/>
      <c r="AF27" s="278"/>
      <c r="AG27" s="278"/>
      <c r="AH27" s="278"/>
      <c r="AI27" s="278"/>
      <c r="AJ27" s="278"/>
      <c r="AK27" s="174"/>
      <c r="AL27" s="47"/>
      <c r="AM27" s="47"/>
      <c r="AN27" s="294"/>
      <c r="AO27" s="294"/>
      <c r="AP27" s="294"/>
      <c r="AQ27" s="294"/>
      <c r="AR27" s="294"/>
      <c r="AS27" s="294"/>
      <c r="AT27" s="294"/>
      <c r="AU27" s="294"/>
      <c r="AV27" s="294"/>
      <c r="AW27" s="294"/>
      <c r="AX27" s="294"/>
      <c r="AY27" s="295"/>
      <c r="AZ27" s="290"/>
      <c r="BA27" s="290"/>
      <c r="BB27" s="290"/>
      <c r="BC27" s="686"/>
      <c r="BD27" s="503"/>
      <c r="BE27" s="524"/>
      <c r="BF27" s="686"/>
      <c r="BG27" s="503"/>
      <c r="BH27" s="524"/>
      <c r="BI27" s="686"/>
      <c r="BJ27" s="503"/>
      <c r="BK27" s="524"/>
      <c r="BL27" s="686"/>
      <c r="BM27" s="503"/>
      <c r="BN27" s="524"/>
      <c r="BO27" s="525">
        <f t="shared" si="0"/>
        <v>0</v>
      </c>
      <c r="BP27" s="527"/>
      <c r="BQ27" s="526"/>
      <c r="BR27" s="278"/>
      <c r="BS27" s="278"/>
    </row>
    <row r="28" spans="1:71" ht="13.5" customHeight="1" x14ac:dyDescent="0.25">
      <c r="A28" s="278"/>
      <c r="B28" s="278" t="s">
        <v>613</v>
      </c>
      <c r="C28" s="278"/>
      <c r="D28" s="278"/>
      <c r="E28" s="278"/>
      <c r="F28" s="278"/>
      <c r="G28" s="278"/>
      <c r="H28" s="278"/>
      <c r="I28" s="278"/>
      <c r="J28" s="278"/>
      <c r="K28" s="278"/>
      <c r="L28" s="278"/>
      <c r="M28" s="278"/>
      <c r="N28" s="278"/>
      <c r="O28" s="278"/>
      <c r="P28" s="278"/>
      <c r="Q28" s="278"/>
      <c r="R28" s="278"/>
      <c r="S28" s="278"/>
      <c r="T28" s="278"/>
      <c r="U28" s="278"/>
      <c r="V28" s="278"/>
      <c r="W28" s="278"/>
      <c r="X28" s="278"/>
      <c r="Y28" s="278"/>
      <c r="Z28" s="278"/>
      <c r="AA28" s="278"/>
      <c r="AB28" s="278"/>
      <c r="AC28" s="278"/>
      <c r="AD28" s="278"/>
      <c r="AE28" s="278"/>
      <c r="AF28" s="278"/>
      <c r="AG28" s="278"/>
      <c r="AH28" s="278"/>
      <c r="AI28" s="278"/>
      <c r="AJ28" s="278"/>
      <c r="AK28" s="174"/>
      <c r="AL28" s="47"/>
      <c r="AM28" s="47"/>
      <c r="AN28" s="294"/>
      <c r="AO28" s="294"/>
      <c r="AP28" s="294"/>
      <c r="AQ28" s="294"/>
      <c r="AR28" s="294"/>
      <c r="AS28" s="294"/>
      <c r="AT28" s="294"/>
      <c r="AU28" s="294"/>
      <c r="AV28" s="294"/>
      <c r="AW28" s="294"/>
      <c r="AX28" s="294"/>
      <c r="AY28" s="295"/>
      <c r="AZ28" s="290"/>
      <c r="BA28" s="290"/>
      <c r="BB28" s="290"/>
      <c r="BC28" s="686"/>
      <c r="BD28" s="503"/>
      <c r="BE28" s="524"/>
      <c r="BF28" s="686"/>
      <c r="BG28" s="503"/>
      <c r="BH28" s="524"/>
      <c r="BI28" s="686"/>
      <c r="BJ28" s="503"/>
      <c r="BK28" s="524"/>
      <c r="BL28" s="686"/>
      <c r="BM28" s="503"/>
      <c r="BN28" s="524"/>
      <c r="BO28" s="525">
        <f t="shared" si="0"/>
        <v>0</v>
      </c>
      <c r="BP28" s="527"/>
      <c r="BQ28" s="526"/>
      <c r="BR28" s="278"/>
      <c r="BS28" s="278"/>
    </row>
    <row r="29" spans="1:71" ht="13.5" customHeight="1" x14ac:dyDescent="0.25">
      <c r="A29" s="278"/>
      <c r="B29" s="278" t="s">
        <v>614</v>
      </c>
      <c r="C29" s="278"/>
      <c r="D29" s="278"/>
      <c r="E29" s="278"/>
      <c r="F29" s="278"/>
      <c r="G29" s="278"/>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174"/>
      <c r="AL29" s="47"/>
      <c r="AM29" s="47"/>
      <c r="AN29" s="294"/>
      <c r="AO29" s="294"/>
      <c r="AP29" s="294"/>
      <c r="AQ29" s="294"/>
      <c r="AR29" s="294"/>
      <c r="AS29" s="294"/>
      <c r="AT29" s="294"/>
      <c r="AU29" s="294"/>
      <c r="AV29" s="294"/>
      <c r="AW29" s="294"/>
      <c r="AX29" s="294"/>
      <c r="AY29" s="295"/>
      <c r="AZ29" s="290"/>
      <c r="BA29" s="290"/>
      <c r="BB29" s="290"/>
      <c r="BC29" s="686"/>
      <c r="BD29" s="503"/>
      <c r="BE29" s="524"/>
      <c r="BF29" s="686"/>
      <c r="BG29" s="503"/>
      <c r="BH29" s="524"/>
      <c r="BI29" s="686"/>
      <c r="BJ29" s="503"/>
      <c r="BK29" s="524"/>
      <c r="BL29" s="686"/>
      <c r="BM29" s="503"/>
      <c r="BN29" s="524"/>
      <c r="BO29" s="525">
        <f t="shared" si="0"/>
        <v>0</v>
      </c>
      <c r="BP29" s="527"/>
      <c r="BQ29" s="526"/>
      <c r="BR29" s="278"/>
      <c r="BS29" s="278"/>
    </row>
    <row r="30" spans="1:71" ht="13.5" customHeight="1" x14ac:dyDescent="0.25">
      <c r="A30" s="278"/>
      <c r="B30" s="278" t="s">
        <v>615</v>
      </c>
      <c r="C30" s="278"/>
      <c r="D30" s="278"/>
      <c r="E30" s="278"/>
      <c r="F30" s="278"/>
      <c r="G30" s="278"/>
      <c r="H30" s="278"/>
      <c r="I30" s="278"/>
      <c r="J30" s="278"/>
      <c r="K30" s="278"/>
      <c r="L30" s="278"/>
      <c r="M30" s="278"/>
      <c r="N30" s="278"/>
      <c r="O30" s="278"/>
      <c r="P30" s="278"/>
      <c r="Q30" s="278"/>
      <c r="R30" s="278"/>
      <c r="S30" s="278"/>
      <c r="T30" s="278"/>
      <c r="U30" s="278"/>
      <c r="V30" s="278"/>
      <c r="W30" s="278"/>
      <c r="X30" s="278"/>
      <c r="Y30" s="278"/>
      <c r="Z30" s="278"/>
      <c r="AA30" s="278"/>
      <c r="AB30" s="278"/>
      <c r="AC30" s="278"/>
      <c r="AD30" s="278"/>
      <c r="AE30" s="278"/>
      <c r="AF30" s="278"/>
      <c r="AG30" s="278"/>
      <c r="AH30" s="278"/>
      <c r="AI30" s="278"/>
      <c r="AJ30" s="278"/>
      <c r="AK30" s="174"/>
      <c r="AL30" s="47"/>
      <c r="AM30" s="47"/>
      <c r="AN30" s="294"/>
      <c r="AO30" s="294"/>
      <c r="AP30" s="294"/>
      <c r="AQ30" s="294"/>
      <c r="AR30" s="294"/>
      <c r="AS30" s="294"/>
      <c r="AT30" s="294"/>
      <c r="AU30" s="294"/>
      <c r="AV30" s="294"/>
      <c r="AW30" s="294"/>
      <c r="AX30" s="294"/>
      <c r="AY30" s="295"/>
      <c r="AZ30" s="290"/>
      <c r="BA30" s="290"/>
      <c r="BB30" s="290"/>
      <c r="BC30" s="686"/>
      <c r="BD30" s="503"/>
      <c r="BE30" s="524"/>
      <c r="BF30" s="686"/>
      <c r="BG30" s="503"/>
      <c r="BH30" s="524"/>
      <c r="BI30" s="686"/>
      <c r="BJ30" s="503"/>
      <c r="BK30" s="524"/>
      <c r="BL30" s="686"/>
      <c r="BM30" s="503"/>
      <c r="BN30" s="524"/>
      <c r="BO30" s="525">
        <f t="shared" si="0"/>
        <v>0</v>
      </c>
      <c r="BP30" s="527"/>
      <c r="BQ30" s="526"/>
      <c r="BR30" s="278"/>
      <c r="BS30" s="278"/>
    </row>
    <row r="31" spans="1:71" ht="13.5" customHeight="1" x14ac:dyDescent="0.25">
      <c r="A31" s="278"/>
      <c r="B31" s="278"/>
      <c r="C31" s="278"/>
      <c r="D31" s="278"/>
      <c r="E31" s="278"/>
      <c r="F31" s="278"/>
      <c r="G31" s="278"/>
      <c r="H31" s="278"/>
      <c r="I31" s="278"/>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78"/>
      <c r="AG31" s="278"/>
      <c r="AH31" s="278"/>
      <c r="AI31" s="278"/>
      <c r="AJ31" s="278"/>
      <c r="AK31" s="174"/>
      <c r="AL31" s="47"/>
      <c r="AM31" s="47"/>
      <c r="AN31" s="294"/>
      <c r="AO31" s="294"/>
      <c r="AP31" s="294"/>
      <c r="AQ31" s="294"/>
      <c r="AR31" s="294"/>
      <c r="AS31" s="294"/>
      <c r="AT31" s="294"/>
      <c r="AU31" s="294"/>
      <c r="AV31" s="294"/>
      <c r="AW31" s="294"/>
      <c r="AX31" s="294"/>
      <c r="AY31" s="295"/>
      <c r="AZ31" s="290"/>
      <c r="BA31" s="290"/>
      <c r="BB31" s="290"/>
      <c r="BC31" s="686"/>
      <c r="BD31" s="503"/>
      <c r="BE31" s="524"/>
      <c r="BF31" s="686"/>
      <c r="BG31" s="503"/>
      <c r="BH31" s="524"/>
      <c r="BI31" s="686"/>
      <c r="BJ31" s="503"/>
      <c r="BK31" s="524"/>
      <c r="BL31" s="686"/>
      <c r="BM31" s="503"/>
      <c r="BN31" s="524"/>
      <c r="BO31" s="525">
        <f t="shared" si="0"/>
        <v>0</v>
      </c>
      <c r="BP31" s="527"/>
      <c r="BQ31" s="526"/>
      <c r="BR31" s="278"/>
      <c r="BS31" s="278"/>
    </row>
    <row r="32" spans="1:71" ht="13.5" customHeight="1" x14ac:dyDescent="0.25">
      <c r="A32" s="278"/>
      <c r="B32" s="278" t="s">
        <v>616</v>
      </c>
      <c r="C32" s="278"/>
      <c r="D32" s="278"/>
      <c r="E32" s="278"/>
      <c r="F32" s="278"/>
      <c r="G32" s="278"/>
      <c r="H32" s="278"/>
      <c r="I32" s="278"/>
      <c r="J32" s="278"/>
      <c r="K32" s="278"/>
      <c r="L32" s="278"/>
      <c r="M32" s="278"/>
      <c r="N32" s="278"/>
      <c r="O32" s="278"/>
      <c r="P32" s="278"/>
      <c r="Q32" s="278"/>
      <c r="R32" s="278"/>
      <c r="S32" s="278"/>
      <c r="T32" s="278"/>
      <c r="U32" s="278"/>
      <c r="V32" s="278"/>
      <c r="W32" s="278"/>
      <c r="X32" s="278"/>
      <c r="Y32" s="278"/>
      <c r="Z32" s="278"/>
      <c r="AA32" s="278"/>
      <c r="AB32" s="278"/>
      <c r="AC32" s="278"/>
      <c r="AD32" s="278"/>
      <c r="AE32" s="278"/>
      <c r="AF32" s="278"/>
      <c r="AG32" s="278"/>
      <c r="AH32" s="278"/>
      <c r="AI32" s="278"/>
      <c r="AJ32" s="278"/>
      <c r="AK32" s="174"/>
      <c r="AL32" s="47"/>
      <c r="AM32" s="47"/>
      <c r="AN32" s="294"/>
      <c r="AO32" s="294"/>
      <c r="AP32" s="294"/>
      <c r="AQ32" s="294"/>
      <c r="AR32" s="294"/>
      <c r="AS32" s="294"/>
      <c r="AT32" s="294"/>
      <c r="AU32" s="294"/>
      <c r="AV32" s="294"/>
      <c r="AW32" s="294"/>
      <c r="AX32" s="294"/>
      <c r="AY32" s="295"/>
      <c r="AZ32" s="290"/>
      <c r="BA32" s="290"/>
      <c r="BB32" s="290"/>
      <c r="BC32" s="686"/>
      <c r="BD32" s="503"/>
      <c r="BE32" s="524"/>
      <c r="BF32" s="686"/>
      <c r="BG32" s="503"/>
      <c r="BH32" s="524"/>
      <c r="BI32" s="686"/>
      <c r="BJ32" s="503"/>
      <c r="BK32" s="524"/>
      <c r="BL32" s="686"/>
      <c r="BM32" s="503"/>
      <c r="BN32" s="524"/>
      <c r="BO32" s="525">
        <f t="shared" si="0"/>
        <v>0</v>
      </c>
      <c r="BP32" s="527"/>
      <c r="BQ32" s="526"/>
      <c r="BR32" s="278"/>
      <c r="BS32" s="278"/>
    </row>
    <row r="33" spans="1:71" ht="13.5" customHeight="1" x14ac:dyDescent="0.25">
      <c r="A33" s="278"/>
      <c r="B33" s="278" t="s">
        <v>617</v>
      </c>
      <c r="C33" s="278"/>
      <c r="D33" s="278"/>
      <c r="E33" s="278"/>
      <c r="F33" s="278"/>
      <c r="G33" s="278"/>
      <c r="H33" s="278"/>
      <c r="I33" s="278"/>
      <c r="J33" s="278"/>
      <c r="K33" s="278"/>
      <c r="L33" s="278"/>
      <c r="M33" s="278"/>
      <c r="N33" s="278"/>
      <c r="O33" s="278"/>
      <c r="P33" s="278"/>
      <c r="Q33" s="278"/>
      <c r="R33" s="278"/>
      <c r="S33" s="278"/>
      <c r="T33" s="278"/>
      <c r="U33" s="278"/>
      <c r="V33" s="278"/>
      <c r="W33" s="278"/>
      <c r="X33" s="278"/>
      <c r="Y33" s="278"/>
      <c r="Z33" s="278"/>
      <c r="AA33" s="278"/>
      <c r="AB33" s="278"/>
      <c r="AC33" s="278"/>
      <c r="AD33" s="278"/>
      <c r="AE33" s="278"/>
      <c r="AF33" s="278"/>
      <c r="AG33" s="278"/>
      <c r="AH33" s="278"/>
      <c r="AI33" s="278"/>
      <c r="AJ33" s="278"/>
      <c r="AK33" s="174"/>
      <c r="AL33" s="47"/>
      <c r="AM33" s="47"/>
      <c r="AN33" s="294"/>
      <c r="AO33" s="294"/>
      <c r="AP33" s="294"/>
      <c r="AQ33" s="294"/>
      <c r="AR33" s="294"/>
      <c r="AS33" s="294"/>
      <c r="AT33" s="294"/>
      <c r="AU33" s="294"/>
      <c r="AV33" s="294"/>
      <c r="AW33" s="294"/>
      <c r="AX33" s="294"/>
      <c r="AY33" s="295"/>
      <c r="AZ33" s="290"/>
      <c r="BA33" s="290"/>
      <c r="BB33" s="290"/>
      <c r="BC33" s="686"/>
      <c r="BD33" s="503"/>
      <c r="BE33" s="524"/>
      <c r="BF33" s="686"/>
      <c r="BG33" s="503"/>
      <c r="BH33" s="524"/>
      <c r="BI33" s="686"/>
      <c r="BJ33" s="503"/>
      <c r="BK33" s="524"/>
      <c r="BL33" s="686"/>
      <c r="BM33" s="503"/>
      <c r="BN33" s="524"/>
      <c r="BO33" s="525">
        <f t="shared" si="0"/>
        <v>0</v>
      </c>
      <c r="BP33" s="527"/>
      <c r="BQ33" s="526"/>
      <c r="BR33" s="278"/>
      <c r="BS33" s="278"/>
    </row>
    <row r="34" spans="1:71" ht="13.5" customHeight="1" x14ac:dyDescent="0.25">
      <c r="A34" s="278"/>
      <c r="B34" s="278" t="s">
        <v>618</v>
      </c>
      <c r="C34" s="278"/>
      <c r="D34" s="278"/>
      <c r="E34" s="278"/>
      <c r="F34" s="278"/>
      <c r="G34" s="278"/>
      <c r="H34" s="278"/>
      <c r="I34" s="278"/>
      <c r="J34" s="278"/>
      <c r="K34" s="278"/>
      <c r="L34" s="278"/>
      <c r="M34" s="278"/>
      <c r="N34" s="278"/>
      <c r="O34" s="278"/>
      <c r="P34" s="278"/>
      <c r="Q34" s="278"/>
      <c r="R34" s="278"/>
      <c r="S34" s="278"/>
      <c r="T34" s="278"/>
      <c r="U34" s="278"/>
      <c r="V34" s="278"/>
      <c r="W34" s="278"/>
      <c r="X34" s="278"/>
      <c r="Y34" s="278"/>
      <c r="Z34" s="278"/>
      <c r="AA34" s="278"/>
      <c r="AB34" s="278"/>
      <c r="AC34" s="278"/>
      <c r="AD34" s="278"/>
      <c r="AE34" s="278"/>
      <c r="AF34" s="278"/>
      <c r="AG34" s="278"/>
      <c r="AH34" s="278"/>
      <c r="AI34" s="278"/>
      <c r="AJ34" s="278"/>
      <c r="AK34" s="174"/>
      <c r="AL34" s="47"/>
      <c r="AM34" s="47"/>
      <c r="AN34" s="294"/>
      <c r="AO34" s="294"/>
      <c r="AP34" s="294"/>
      <c r="AQ34" s="294"/>
      <c r="AR34" s="294"/>
      <c r="AS34" s="294"/>
      <c r="AT34" s="294"/>
      <c r="AU34" s="294"/>
      <c r="AV34" s="294"/>
      <c r="AW34" s="294"/>
      <c r="AX34" s="294"/>
      <c r="AY34" s="295"/>
      <c r="AZ34" s="290"/>
      <c r="BA34" s="290"/>
      <c r="BB34" s="290"/>
      <c r="BC34" s="686"/>
      <c r="BD34" s="503"/>
      <c r="BE34" s="524"/>
      <c r="BF34" s="686"/>
      <c r="BG34" s="503"/>
      <c r="BH34" s="524"/>
      <c r="BI34" s="686"/>
      <c r="BJ34" s="503"/>
      <c r="BK34" s="524"/>
      <c r="BL34" s="686"/>
      <c r="BM34" s="503"/>
      <c r="BN34" s="524"/>
      <c r="BO34" s="525">
        <f t="shared" si="0"/>
        <v>0</v>
      </c>
      <c r="BP34" s="527"/>
      <c r="BQ34" s="526"/>
      <c r="BR34" s="278"/>
      <c r="BS34" s="278"/>
    </row>
    <row r="35" spans="1:71" ht="13.5" customHeight="1" x14ac:dyDescent="0.25">
      <c r="A35" s="278"/>
      <c r="B35" s="278" t="s">
        <v>619</v>
      </c>
      <c r="C35" s="278"/>
      <c r="D35" s="278"/>
      <c r="E35" s="278"/>
      <c r="F35" s="278"/>
      <c r="G35" s="278"/>
      <c r="H35" s="278"/>
      <c r="I35" s="278"/>
      <c r="J35" s="278"/>
      <c r="K35" s="278"/>
      <c r="L35" s="278"/>
      <c r="M35" s="278"/>
      <c r="N35" s="278"/>
      <c r="O35" s="278"/>
      <c r="P35" s="278"/>
      <c r="Q35" s="278"/>
      <c r="R35" s="278"/>
      <c r="S35" s="278"/>
      <c r="T35" s="278"/>
      <c r="U35" s="278"/>
      <c r="V35" s="278"/>
      <c r="W35" s="278"/>
      <c r="X35" s="278"/>
      <c r="Y35" s="278"/>
      <c r="Z35" s="278"/>
      <c r="AA35" s="278"/>
      <c r="AB35" s="278"/>
      <c r="AC35" s="278"/>
      <c r="AD35" s="278"/>
      <c r="AE35" s="278"/>
      <c r="AF35" s="278"/>
      <c r="AG35" s="278"/>
      <c r="AH35" s="278"/>
      <c r="AI35" s="278"/>
      <c r="AJ35" s="278"/>
      <c r="AK35" s="174"/>
      <c r="AL35" s="47"/>
      <c r="AM35" s="47"/>
      <c r="AN35" s="294"/>
      <c r="AO35" s="294"/>
      <c r="AP35" s="294"/>
      <c r="AQ35" s="294"/>
      <c r="AR35" s="294"/>
      <c r="AS35" s="294"/>
      <c r="AT35" s="294"/>
      <c r="AU35" s="294"/>
      <c r="AV35" s="294"/>
      <c r="AW35" s="294"/>
      <c r="AX35" s="294"/>
      <c r="AY35" s="295"/>
      <c r="AZ35" s="290"/>
      <c r="BA35" s="290"/>
      <c r="BB35" s="290"/>
      <c r="BC35" s="686"/>
      <c r="BD35" s="503"/>
      <c r="BE35" s="524"/>
      <c r="BF35" s="686"/>
      <c r="BG35" s="503"/>
      <c r="BH35" s="524"/>
      <c r="BI35" s="686"/>
      <c r="BJ35" s="503"/>
      <c r="BK35" s="524"/>
      <c r="BL35" s="686"/>
      <c r="BM35" s="503"/>
      <c r="BN35" s="524"/>
      <c r="BO35" s="525">
        <f t="shared" si="0"/>
        <v>0</v>
      </c>
      <c r="BP35" s="527"/>
      <c r="BQ35" s="526"/>
      <c r="BR35" s="278"/>
      <c r="BS35" s="278"/>
    </row>
    <row r="36" spans="1:71" ht="13.5" customHeight="1" x14ac:dyDescent="0.25">
      <c r="A36" s="278"/>
      <c r="B36" s="278" t="s">
        <v>620</v>
      </c>
      <c r="C36" s="278"/>
      <c r="D36" s="278"/>
      <c r="E36" s="278"/>
      <c r="F36" s="278"/>
      <c r="G36" s="278"/>
      <c r="H36" s="278"/>
      <c r="I36" s="278"/>
      <c r="J36" s="278"/>
      <c r="K36" s="278"/>
      <c r="L36" s="278"/>
      <c r="M36" s="278"/>
      <c r="N36" s="278"/>
      <c r="O36" s="278"/>
      <c r="P36" s="278"/>
      <c r="Q36" s="278"/>
      <c r="R36" s="278"/>
      <c r="S36" s="278"/>
      <c r="T36" s="278"/>
      <c r="U36" s="278"/>
      <c r="V36" s="278"/>
      <c r="W36" s="278"/>
      <c r="X36" s="278"/>
      <c r="Y36" s="278"/>
      <c r="Z36" s="278"/>
      <c r="AA36" s="278"/>
      <c r="AB36" s="278"/>
      <c r="AC36" s="278"/>
      <c r="AD36" s="278"/>
      <c r="AE36" s="278"/>
      <c r="AF36" s="278"/>
      <c r="AG36" s="278"/>
      <c r="AH36" s="278"/>
      <c r="AI36" s="278"/>
      <c r="AJ36" s="278"/>
      <c r="AK36" s="296">
        <v>2</v>
      </c>
      <c r="AL36" s="297" t="s">
        <v>621</v>
      </c>
      <c r="AM36" s="297"/>
      <c r="AN36" s="297"/>
      <c r="AO36" s="297"/>
      <c r="AP36" s="297"/>
      <c r="AQ36" s="297"/>
      <c r="AR36" s="297"/>
      <c r="AS36" s="297"/>
      <c r="AT36" s="297"/>
      <c r="AU36" s="297"/>
      <c r="AV36" s="297"/>
      <c r="AW36" s="297"/>
      <c r="AX36" s="297"/>
      <c r="AY36" s="298"/>
      <c r="AZ36" s="281"/>
      <c r="BA36" s="281"/>
      <c r="BB36" s="281"/>
      <c r="BC36" s="703">
        <f>SUM(BC6:BE35)</f>
        <v>0</v>
      </c>
      <c r="BD36" s="535"/>
      <c r="BE36" s="536"/>
      <c r="BF36" s="703">
        <f>SUM(BF6:BH35)</f>
        <v>0</v>
      </c>
      <c r="BG36" s="535"/>
      <c r="BH36" s="536"/>
      <c r="BI36" s="703">
        <f>SUM(BI6:BK35)</f>
        <v>0</v>
      </c>
      <c r="BJ36" s="535"/>
      <c r="BK36" s="536"/>
      <c r="BL36" s="703">
        <f>SUM(BL6:BN35)</f>
        <v>0</v>
      </c>
      <c r="BM36" s="535"/>
      <c r="BN36" s="536"/>
      <c r="BO36" s="513">
        <f>SUM(BO6:BQ35)</f>
        <v>0</v>
      </c>
      <c r="BP36" s="516"/>
      <c r="BQ36" s="514"/>
      <c r="BR36" s="278"/>
      <c r="BS36" s="278"/>
    </row>
    <row r="37" spans="1:71" ht="13.5" customHeight="1" x14ac:dyDescent="0.25">
      <c r="A37" s="278"/>
      <c r="B37" s="278"/>
      <c r="C37" s="278"/>
      <c r="D37" s="278"/>
      <c r="E37" s="278"/>
      <c r="F37" s="278"/>
      <c r="G37" s="278"/>
      <c r="H37" s="278"/>
      <c r="I37" s="278"/>
      <c r="J37" s="278"/>
      <c r="K37" s="278"/>
      <c r="L37" s="278"/>
      <c r="M37" s="278"/>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296">
        <v>3</v>
      </c>
      <c r="AL37" s="297" t="s">
        <v>622</v>
      </c>
      <c r="AM37" s="297"/>
      <c r="AN37" s="297"/>
      <c r="AO37" s="297"/>
      <c r="AP37" s="297"/>
      <c r="AQ37" s="297"/>
      <c r="AR37" s="297"/>
      <c r="AS37" s="297"/>
      <c r="AT37" s="297"/>
      <c r="AU37" s="297"/>
      <c r="AV37" s="297"/>
      <c r="AW37" s="297"/>
      <c r="AX37" s="297"/>
      <c r="AY37" s="298"/>
      <c r="AZ37" s="299"/>
      <c r="BA37" s="299"/>
      <c r="BB37" s="299"/>
      <c r="BC37" s="724">
        <f>BC36-BC14</f>
        <v>0</v>
      </c>
      <c r="BD37" s="535"/>
      <c r="BE37" s="536"/>
      <c r="BF37" s="724">
        <f>BF36-BF14</f>
        <v>0</v>
      </c>
      <c r="BG37" s="535"/>
      <c r="BH37" s="536"/>
      <c r="BI37" s="724">
        <f>BI36-BI14</f>
        <v>0</v>
      </c>
      <c r="BJ37" s="535"/>
      <c r="BK37" s="536"/>
      <c r="BL37" s="724">
        <f>BL36-BL14</f>
        <v>0</v>
      </c>
      <c r="BM37" s="535"/>
      <c r="BN37" s="536"/>
      <c r="BO37" s="724">
        <f>BO36-BO14</f>
        <v>0</v>
      </c>
      <c r="BP37" s="535"/>
      <c r="BQ37" s="536"/>
      <c r="BR37" s="278"/>
      <c r="BS37" s="278"/>
    </row>
    <row r="38" spans="1:71" ht="13.5" customHeight="1" x14ac:dyDescent="0.25">
      <c r="A38" s="278"/>
      <c r="B38" s="97" t="s">
        <v>623</v>
      </c>
      <c r="C38" s="289"/>
      <c r="D38" s="289"/>
      <c r="E38" s="289"/>
      <c r="F38" s="289"/>
      <c r="G38" s="289"/>
      <c r="H38" s="289"/>
      <c r="I38" s="289"/>
      <c r="J38" s="289"/>
      <c r="K38" s="289"/>
      <c r="L38" s="300"/>
      <c r="M38" s="300"/>
      <c r="N38" s="300"/>
      <c r="O38" s="300"/>
      <c r="P38" s="289"/>
      <c r="Q38" s="300"/>
      <c r="R38" s="300"/>
      <c r="S38" s="300"/>
      <c r="T38" s="289"/>
      <c r="U38" s="289"/>
      <c r="V38" s="289"/>
      <c r="W38" s="289"/>
      <c r="X38" s="289"/>
      <c r="Y38" s="300"/>
      <c r="Z38" s="289"/>
      <c r="AA38" s="300"/>
      <c r="AB38" s="289"/>
      <c r="AC38" s="289"/>
      <c r="AD38" s="289"/>
      <c r="AE38" s="289"/>
      <c r="AF38" s="525">
        <f>'4'!BO38-'4'!BO75</f>
        <v>0</v>
      </c>
      <c r="AG38" s="527"/>
      <c r="AH38" s="526"/>
      <c r="AJ38" s="278"/>
      <c r="AK38" s="296">
        <v>4</v>
      </c>
      <c r="AL38" s="297" t="s">
        <v>624</v>
      </c>
      <c r="AM38" s="297"/>
      <c r="AN38" s="297"/>
      <c r="AO38" s="297"/>
      <c r="AP38" s="297"/>
      <c r="AQ38" s="297"/>
      <c r="AR38" s="297"/>
      <c r="AS38" s="297"/>
      <c r="AT38" s="297"/>
      <c r="AU38" s="297"/>
      <c r="AV38" s="297"/>
      <c r="AW38" s="297"/>
      <c r="AX38" s="297"/>
      <c r="AY38" s="298"/>
      <c r="AZ38" s="299"/>
      <c r="BA38" s="299"/>
      <c r="BB38" s="301"/>
      <c r="BC38" s="724">
        <f>SUM(BC37+T83)</f>
        <v>0</v>
      </c>
      <c r="BD38" s="535"/>
      <c r="BE38" s="536"/>
      <c r="BF38" s="724">
        <f>SUM(BF37+W83)</f>
        <v>0</v>
      </c>
      <c r="BG38" s="535"/>
      <c r="BH38" s="536"/>
      <c r="BI38" s="724">
        <f>SUM(BI37+Z83)</f>
        <v>0</v>
      </c>
      <c r="BJ38" s="535"/>
      <c r="BK38" s="536"/>
      <c r="BL38" s="724">
        <f>SUM(BL37+AC83)</f>
        <v>0</v>
      </c>
      <c r="BM38" s="535"/>
      <c r="BN38" s="536"/>
      <c r="BO38" s="724">
        <f>SUM(BO37+AF83)</f>
        <v>0</v>
      </c>
      <c r="BP38" s="535"/>
      <c r="BQ38" s="536"/>
      <c r="BR38" s="278"/>
      <c r="BS38" s="278"/>
    </row>
    <row r="39" spans="1:71" ht="13.5" customHeight="1" x14ac:dyDescent="0.25">
      <c r="A39" s="278"/>
      <c r="B39" s="278"/>
      <c r="C39" s="278"/>
      <c r="D39" s="278"/>
      <c r="E39" s="278"/>
      <c r="F39" s="278"/>
      <c r="G39" s="278"/>
      <c r="H39" s="278"/>
      <c r="I39" s="278"/>
      <c r="J39" s="278"/>
      <c r="K39" s="278"/>
      <c r="L39" s="278"/>
      <c r="M39" s="278"/>
      <c r="N39" s="278"/>
      <c r="O39" s="278"/>
      <c r="P39" s="278"/>
      <c r="Q39" s="278"/>
      <c r="R39" s="278"/>
      <c r="S39" s="278"/>
      <c r="T39" s="278"/>
      <c r="U39" s="278"/>
      <c r="V39" s="278"/>
      <c r="W39" s="278"/>
      <c r="X39" s="278"/>
      <c r="Y39" s="278"/>
      <c r="Z39" s="278"/>
      <c r="AA39" s="278"/>
      <c r="AB39" s="278"/>
      <c r="AC39" s="278"/>
      <c r="AD39" s="278"/>
      <c r="AE39" s="278"/>
      <c r="AF39" s="278"/>
      <c r="AG39" s="278"/>
      <c r="AH39" s="278"/>
      <c r="AI39" s="278"/>
      <c r="AJ39" s="278"/>
      <c r="AK39" s="278"/>
      <c r="AL39" s="278"/>
      <c r="AM39" s="278"/>
      <c r="AN39" s="278"/>
      <c r="AO39" s="278"/>
      <c r="AP39" s="278"/>
      <c r="AQ39" s="278"/>
      <c r="AR39" s="278"/>
      <c r="AS39" s="278"/>
      <c r="AT39" s="278"/>
      <c r="AU39" s="278"/>
      <c r="AV39" s="278"/>
      <c r="AW39" s="278"/>
      <c r="AX39" s="278"/>
      <c r="AY39" s="278"/>
      <c r="AZ39" s="278"/>
      <c r="BA39" s="278"/>
      <c r="BB39" s="278"/>
      <c r="BC39" s="278"/>
      <c r="BD39" s="278"/>
      <c r="BE39" s="278"/>
      <c r="BF39" s="278"/>
      <c r="BG39" s="278"/>
      <c r="BH39" s="278"/>
      <c r="BI39" s="278"/>
      <c r="BJ39" s="278"/>
      <c r="BK39" s="278"/>
      <c r="BL39" s="278"/>
      <c r="BM39" s="278"/>
      <c r="BN39" s="278"/>
      <c r="BO39" s="302"/>
      <c r="BP39" s="302"/>
      <c r="BQ39" s="302"/>
      <c r="BR39" s="278"/>
      <c r="BS39" s="278"/>
    </row>
    <row r="40" spans="1:71" ht="13.5" customHeight="1" x14ac:dyDescent="0.25">
      <c r="B40" s="41"/>
      <c r="C40" s="41"/>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L40" s="278"/>
      <c r="AM40" s="278"/>
      <c r="AN40" s="278"/>
      <c r="AO40" s="278"/>
      <c r="AP40" s="278"/>
      <c r="AQ40" s="278"/>
      <c r="AR40" s="278"/>
      <c r="AS40" s="278"/>
      <c r="AT40" s="278"/>
      <c r="AU40" s="278"/>
      <c r="AV40" s="278"/>
      <c r="AW40" s="278"/>
      <c r="AX40" s="278"/>
      <c r="AY40" s="278"/>
      <c r="AZ40" s="278"/>
      <c r="BA40" s="278"/>
      <c r="BB40" s="278"/>
      <c r="BC40" s="278"/>
      <c r="BD40" s="278"/>
      <c r="BE40" s="278"/>
      <c r="BF40" s="278"/>
      <c r="BG40" s="278"/>
      <c r="BH40" s="278"/>
      <c r="BI40" s="278"/>
      <c r="BJ40" s="278"/>
      <c r="BK40" s="278"/>
      <c r="BL40" s="278"/>
      <c r="BM40" s="278"/>
      <c r="BN40" s="278"/>
      <c r="BO40" s="278"/>
      <c r="BP40" s="302"/>
      <c r="BQ40" s="302"/>
      <c r="BR40" s="302"/>
    </row>
    <row r="41" spans="1:71" ht="13.5" customHeight="1" x14ac:dyDescent="0.25">
      <c r="B41" s="49"/>
      <c r="C41" s="277"/>
      <c r="D41" s="277"/>
      <c r="E41" s="277"/>
      <c r="F41" s="277"/>
      <c r="G41" s="277"/>
      <c r="H41" s="277"/>
      <c r="I41" s="277"/>
      <c r="J41" s="277"/>
      <c r="K41" s="277"/>
      <c r="L41" s="277"/>
      <c r="M41" s="277"/>
      <c r="N41" s="277"/>
      <c r="O41" s="277"/>
      <c r="P41" s="277"/>
      <c r="Q41" s="277"/>
      <c r="R41" s="277"/>
      <c r="S41" s="277"/>
      <c r="T41" s="277"/>
      <c r="U41" s="277"/>
      <c r="V41" s="277"/>
      <c r="W41" s="277"/>
      <c r="X41" s="277"/>
      <c r="Y41" s="277"/>
      <c r="Z41" s="277"/>
      <c r="AA41" s="277"/>
      <c r="AB41" s="277"/>
      <c r="AC41" s="277"/>
      <c r="AD41" s="277"/>
      <c r="AE41" s="277"/>
      <c r="AF41" s="277"/>
      <c r="AG41" s="277"/>
      <c r="AH41" s="277"/>
      <c r="AK41" s="49"/>
      <c r="AL41" s="49"/>
      <c r="AM41" s="49"/>
      <c r="AN41" s="49"/>
      <c r="AO41" s="49"/>
      <c r="AP41" s="49"/>
      <c r="AQ41" s="49"/>
      <c r="AR41" s="49"/>
      <c r="AS41" s="49"/>
      <c r="AT41" s="49"/>
      <c r="AU41" s="49"/>
      <c r="AV41" s="49"/>
      <c r="AW41" s="49"/>
      <c r="AX41" s="49"/>
      <c r="AY41" s="49"/>
      <c r="AZ41" s="49"/>
      <c r="BA41" s="49"/>
      <c r="BB41" s="49"/>
      <c r="BC41" s="49"/>
      <c r="BD41" s="49"/>
      <c r="BE41" s="49"/>
      <c r="BF41" s="49"/>
      <c r="BG41" s="49"/>
      <c r="BH41" s="49"/>
      <c r="BI41" s="49"/>
      <c r="BJ41" s="49"/>
      <c r="BK41" s="49"/>
      <c r="BL41" s="49"/>
      <c r="BM41" s="49"/>
      <c r="BN41" s="49"/>
      <c r="BO41" s="49"/>
      <c r="BP41" s="49"/>
      <c r="BQ41" s="49"/>
      <c r="BR41" s="302"/>
    </row>
    <row r="42" spans="1:71" ht="13.5" customHeight="1" x14ac:dyDescent="0.25">
      <c r="B42" s="278"/>
      <c r="C42" s="278"/>
      <c r="D42" s="278"/>
      <c r="E42" s="278"/>
      <c r="F42" s="278"/>
      <c r="G42" s="278"/>
      <c r="H42" s="278"/>
      <c r="I42" s="278"/>
      <c r="J42" s="278"/>
      <c r="K42" s="278"/>
      <c r="L42" s="278"/>
      <c r="M42" s="278"/>
      <c r="N42" s="278"/>
      <c r="O42" s="278"/>
      <c r="P42" s="278"/>
      <c r="Q42" s="278"/>
      <c r="R42" s="278"/>
      <c r="S42" s="278"/>
      <c r="T42" s="278"/>
      <c r="U42" s="278"/>
      <c r="V42" s="278"/>
      <c r="W42" s="278"/>
      <c r="X42" s="278"/>
      <c r="Y42" s="278"/>
      <c r="Z42" s="278"/>
      <c r="AA42" s="278"/>
      <c r="AB42" s="278"/>
      <c r="AC42" s="278"/>
      <c r="AD42" s="278"/>
      <c r="AE42" s="278"/>
      <c r="AF42" s="278"/>
      <c r="AG42" s="278"/>
      <c r="AH42" s="278"/>
      <c r="AI42" s="278"/>
      <c r="AK42" s="278"/>
      <c r="AL42" s="278"/>
      <c r="AM42" s="278"/>
      <c r="AN42" s="278"/>
      <c r="AO42" s="278"/>
      <c r="AP42" s="278"/>
      <c r="AQ42" s="278"/>
      <c r="AR42" s="278"/>
      <c r="AS42" s="278"/>
      <c r="AT42" s="278"/>
      <c r="AU42" s="278"/>
      <c r="AV42" s="278"/>
      <c r="AW42" s="278"/>
      <c r="AX42" s="278"/>
      <c r="AY42" s="278"/>
      <c r="AZ42" s="278"/>
      <c r="BA42" s="278"/>
      <c r="BB42" s="278"/>
      <c r="BC42" s="278"/>
      <c r="BD42" s="278"/>
      <c r="BE42" s="278"/>
      <c r="BF42" s="278"/>
      <c r="BG42" s="278"/>
      <c r="BH42" s="278"/>
      <c r="BI42" s="278"/>
      <c r="BJ42" s="278"/>
      <c r="BK42" s="278"/>
      <c r="BL42" s="278"/>
      <c r="BM42" s="278"/>
      <c r="BN42" s="278"/>
      <c r="BO42" s="278"/>
      <c r="BP42" s="278"/>
      <c r="BQ42" s="278"/>
      <c r="BR42" s="278"/>
      <c r="BS42" s="278"/>
    </row>
    <row r="43" spans="1:71" ht="13.5" customHeight="1" x14ac:dyDescent="0.25">
      <c r="B43" s="99"/>
      <c r="C43" s="280"/>
      <c r="D43" s="280"/>
      <c r="E43" s="280"/>
      <c r="F43" s="280"/>
      <c r="G43" s="280"/>
      <c r="H43" s="280"/>
      <c r="I43" s="280"/>
      <c r="J43" s="280"/>
      <c r="K43" s="280"/>
      <c r="L43" s="280"/>
      <c r="M43" s="280"/>
      <c r="N43" s="280"/>
      <c r="O43" s="280"/>
      <c r="P43" s="280"/>
      <c r="Q43" s="281" t="s">
        <v>570</v>
      </c>
      <c r="R43" s="281" t="s">
        <v>570</v>
      </c>
      <c r="S43" s="281" t="s">
        <v>570</v>
      </c>
      <c r="T43" s="282" t="s">
        <v>571</v>
      </c>
      <c r="U43" s="283"/>
      <c r="V43" s="284"/>
      <c r="W43" s="283" t="s">
        <v>572</v>
      </c>
      <c r="X43" s="283"/>
      <c r="Y43" s="283"/>
      <c r="Z43" s="282" t="s">
        <v>573</v>
      </c>
      <c r="AA43" s="283"/>
      <c r="AB43" s="284"/>
      <c r="AC43" s="283" t="s">
        <v>574</v>
      </c>
      <c r="AD43" s="283"/>
      <c r="AE43" s="283"/>
      <c r="AF43" s="282" t="s">
        <v>4</v>
      </c>
      <c r="AG43" s="283"/>
      <c r="AH43" s="303"/>
      <c r="AK43" s="99"/>
      <c r="AL43" s="280"/>
      <c r="AM43" s="280"/>
      <c r="AN43" s="280"/>
      <c r="AO43" s="280"/>
      <c r="AP43" s="280"/>
      <c r="AQ43" s="280"/>
      <c r="AR43" s="280"/>
      <c r="AS43" s="280"/>
      <c r="AT43" s="280"/>
      <c r="AU43" s="280"/>
      <c r="AV43" s="280"/>
      <c r="AW43" s="280"/>
      <c r="AX43" s="280"/>
      <c r="AY43" s="280"/>
      <c r="AZ43" s="281" t="s">
        <v>570</v>
      </c>
      <c r="BA43" s="281" t="s">
        <v>570</v>
      </c>
      <c r="BB43" s="281" t="s">
        <v>570</v>
      </c>
      <c r="BC43" s="282" t="s">
        <v>571</v>
      </c>
      <c r="BD43" s="283"/>
      <c r="BE43" s="284"/>
      <c r="BF43" s="283" t="s">
        <v>572</v>
      </c>
      <c r="BG43" s="283"/>
      <c r="BH43" s="283"/>
      <c r="BI43" s="282" t="s">
        <v>573</v>
      </c>
      <c r="BJ43" s="283"/>
      <c r="BK43" s="284"/>
      <c r="BL43" s="283" t="s">
        <v>574</v>
      </c>
      <c r="BM43" s="283"/>
      <c r="BN43" s="283"/>
      <c r="BO43" s="282" t="s">
        <v>4</v>
      </c>
      <c r="BP43" s="283"/>
      <c r="BQ43" s="303"/>
      <c r="BS43" s="278"/>
    </row>
    <row r="44" spans="1:71" ht="13.5" customHeight="1" x14ac:dyDescent="0.25">
      <c r="B44" s="285" t="s">
        <v>625</v>
      </c>
      <c r="C44" s="286"/>
      <c r="D44" s="286"/>
      <c r="E44" s="286"/>
      <c r="F44" s="286"/>
      <c r="G44" s="286"/>
      <c r="H44" s="286"/>
      <c r="I44" s="286"/>
      <c r="J44" s="286"/>
      <c r="K44" s="286"/>
      <c r="L44" s="286"/>
      <c r="M44" s="286"/>
      <c r="N44" s="286"/>
      <c r="O44" s="286"/>
      <c r="P44" s="286"/>
      <c r="Q44" s="286"/>
      <c r="R44" s="286"/>
      <c r="S44" s="286"/>
      <c r="T44" s="286"/>
      <c r="U44" s="286"/>
      <c r="V44" s="286"/>
      <c r="W44" s="286"/>
      <c r="X44" s="286"/>
      <c r="Y44" s="286"/>
      <c r="Z44" s="286"/>
      <c r="AA44" s="286"/>
      <c r="AB44" s="286"/>
      <c r="AC44" s="286"/>
      <c r="AD44" s="286"/>
      <c r="AE44" s="286"/>
      <c r="AF44" s="286"/>
      <c r="AG44" s="286"/>
      <c r="AH44" s="304"/>
      <c r="AK44" s="285" t="s">
        <v>625</v>
      </c>
      <c r="AL44" s="286"/>
      <c r="AM44" s="286"/>
      <c r="AN44" s="286"/>
      <c r="AO44" s="286"/>
      <c r="AP44" s="286"/>
      <c r="AQ44" s="286"/>
      <c r="AR44" s="286"/>
      <c r="AS44" s="286"/>
      <c r="AT44" s="286"/>
      <c r="AU44" s="286"/>
      <c r="AV44" s="286"/>
      <c r="AW44" s="286"/>
      <c r="AX44" s="286"/>
      <c r="AY44" s="286"/>
      <c r="AZ44" s="286"/>
      <c r="BA44" s="286"/>
      <c r="BB44" s="286"/>
      <c r="BC44" s="286"/>
      <c r="BD44" s="286"/>
      <c r="BE44" s="286"/>
      <c r="BF44" s="286"/>
      <c r="BG44" s="286"/>
      <c r="BH44" s="286"/>
      <c r="BI44" s="286"/>
      <c r="BJ44" s="286"/>
      <c r="BK44" s="286"/>
      <c r="BL44" s="286"/>
      <c r="BM44" s="286"/>
      <c r="BN44" s="286"/>
      <c r="BO44" s="286"/>
      <c r="BP44" s="286"/>
      <c r="BQ44" s="304"/>
      <c r="BS44" s="278"/>
    </row>
    <row r="45" spans="1:71" ht="13.5" customHeight="1" x14ac:dyDescent="0.25">
      <c r="B45" s="97">
        <v>5</v>
      </c>
      <c r="C45" s="289" t="s">
        <v>626</v>
      </c>
      <c r="D45" s="289"/>
      <c r="E45" s="289"/>
      <c r="F45" s="289"/>
      <c r="G45" s="289"/>
      <c r="H45" s="289"/>
      <c r="I45" s="289"/>
      <c r="J45" s="289"/>
      <c r="K45" s="289"/>
      <c r="L45" s="289"/>
      <c r="M45" s="289"/>
      <c r="N45" s="289"/>
      <c r="O45" s="289"/>
      <c r="P45" s="289"/>
      <c r="Q45" s="305"/>
      <c r="R45" s="305"/>
      <c r="S45" s="305"/>
      <c r="T45" s="525"/>
      <c r="U45" s="527"/>
      <c r="V45" s="526"/>
      <c r="W45" s="525"/>
      <c r="X45" s="527"/>
      <c r="Y45" s="526"/>
      <c r="Z45" s="525"/>
      <c r="AA45" s="527"/>
      <c r="AB45" s="526"/>
      <c r="AC45" s="525"/>
      <c r="AD45" s="527"/>
      <c r="AE45" s="526"/>
      <c r="AF45" s="525">
        <f t="shared" ref="AF45:AF76" si="1">SUM(T45:AE45)</f>
        <v>0</v>
      </c>
      <c r="AG45" s="527"/>
      <c r="AH45" s="526"/>
      <c r="AK45" s="97"/>
      <c r="AL45" s="289"/>
      <c r="AM45" s="289" t="s">
        <v>627</v>
      </c>
      <c r="AN45" s="289"/>
      <c r="AO45" s="289"/>
      <c r="AP45" s="289"/>
      <c r="AQ45" s="289"/>
      <c r="AR45" s="289"/>
      <c r="AS45" s="289"/>
      <c r="AT45" s="289"/>
      <c r="AU45" s="289"/>
      <c r="AV45" s="289"/>
      <c r="AW45" s="289"/>
      <c r="AX45" s="289"/>
      <c r="AY45" s="289"/>
      <c r="AZ45" s="305"/>
      <c r="BA45" s="305"/>
      <c r="BB45" s="305"/>
      <c r="BC45" s="525"/>
      <c r="BD45" s="527"/>
      <c r="BE45" s="526"/>
      <c r="BF45" s="525"/>
      <c r="BG45" s="527"/>
      <c r="BH45" s="526"/>
      <c r="BI45" s="525"/>
      <c r="BJ45" s="527"/>
      <c r="BK45" s="526"/>
      <c r="BL45" s="525"/>
      <c r="BM45" s="527"/>
      <c r="BN45" s="526"/>
      <c r="BO45" s="525">
        <f t="shared" ref="BO45:BO73" si="2">SUM(BC45:BN45)</f>
        <v>0</v>
      </c>
      <c r="BP45" s="527"/>
      <c r="BQ45" s="526"/>
      <c r="BS45" s="278"/>
    </row>
    <row r="46" spans="1:71" ht="13.5" customHeight="1" x14ac:dyDescent="0.25">
      <c r="B46" s="97"/>
      <c r="C46" s="289" t="s">
        <v>628</v>
      </c>
      <c r="D46" s="289"/>
      <c r="E46" s="289"/>
      <c r="F46" s="289"/>
      <c r="G46" s="289"/>
      <c r="H46" s="289"/>
      <c r="I46" s="289"/>
      <c r="J46" s="289"/>
      <c r="K46" s="289"/>
      <c r="L46" s="289"/>
      <c r="M46" s="289"/>
      <c r="N46" s="289"/>
      <c r="O46" s="289"/>
      <c r="P46" s="289"/>
      <c r="Q46" s="306"/>
      <c r="R46" s="306"/>
      <c r="S46" s="306"/>
      <c r="T46" s="686"/>
      <c r="U46" s="503"/>
      <c r="V46" s="524"/>
      <c r="W46" s="686"/>
      <c r="X46" s="503"/>
      <c r="Y46" s="524"/>
      <c r="Z46" s="686"/>
      <c r="AA46" s="503"/>
      <c r="AB46" s="524"/>
      <c r="AC46" s="686"/>
      <c r="AD46" s="503"/>
      <c r="AE46" s="524"/>
      <c r="AF46" s="525">
        <f t="shared" si="1"/>
        <v>0</v>
      </c>
      <c r="AG46" s="527"/>
      <c r="AH46" s="526"/>
      <c r="AK46" s="97"/>
      <c r="AL46" s="289"/>
      <c r="AM46" s="289" t="s">
        <v>629</v>
      </c>
      <c r="AN46" s="289"/>
      <c r="AO46" s="289"/>
      <c r="AP46" s="289"/>
      <c r="AQ46" s="289"/>
      <c r="AR46" s="289"/>
      <c r="AS46" s="289"/>
      <c r="AT46" s="289"/>
      <c r="AU46" s="289"/>
      <c r="AV46" s="289"/>
      <c r="AW46" s="289"/>
      <c r="AX46" s="289"/>
      <c r="AY46" s="289"/>
      <c r="AZ46" s="306"/>
      <c r="BA46" s="306"/>
      <c r="BB46" s="306"/>
      <c r="BC46" s="686"/>
      <c r="BD46" s="503"/>
      <c r="BE46" s="524"/>
      <c r="BF46" s="686"/>
      <c r="BG46" s="503"/>
      <c r="BH46" s="524"/>
      <c r="BI46" s="686"/>
      <c r="BJ46" s="503"/>
      <c r="BK46" s="524"/>
      <c r="BL46" s="686"/>
      <c r="BM46" s="503"/>
      <c r="BN46" s="524"/>
      <c r="BO46" s="525">
        <f t="shared" si="2"/>
        <v>0</v>
      </c>
      <c r="BP46" s="527"/>
      <c r="BQ46" s="526"/>
      <c r="BS46" s="278"/>
    </row>
    <row r="47" spans="1:71" ht="13.5" customHeight="1" x14ac:dyDescent="0.25">
      <c r="B47" s="97"/>
      <c r="C47" s="289" t="s">
        <v>168</v>
      </c>
      <c r="D47" s="289"/>
      <c r="E47" s="289"/>
      <c r="F47" s="289"/>
      <c r="G47" s="289"/>
      <c r="H47" s="289"/>
      <c r="I47" s="289"/>
      <c r="J47" s="289"/>
      <c r="K47" s="289"/>
      <c r="L47" s="289"/>
      <c r="M47" s="289"/>
      <c r="N47" s="289"/>
      <c r="O47" s="289"/>
      <c r="P47" s="289"/>
      <c r="Q47" s="306"/>
      <c r="R47" s="306"/>
      <c r="S47" s="306"/>
      <c r="T47" s="686"/>
      <c r="U47" s="503"/>
      <c r="V47" s="524"/>
      <c r="W47" s="686"/>
      <c r="X47" s="503"/>
      <c r="Y47" s="524"/>
      <c r="Z47" s="686"/>
      <c r="AA47" s="503"/>
      <c r="AB47" s="524"/>
      <c r="AC47" s="686"/>
      <c r="AD47" s="503"/>
      <c r="AE47" s="524"/>
      <c r="AF47" s="525">
        <f t="shared" si="1"/>
        <v>0</v>
      </c>
      <c r="AG47" s="527"/>
      <c r="AH47" s="526"/>
      <c r="AK47" s="97"/>
      <c r="AL47" s="289"/>
      <c r="AM47" s="289" t="s">
        <v>630</v>
      </c>
      <c r="AN47" s="289"/>
      <c r="AO47" s="289"/>
      <c r="AP47" s="289"/>
      <c r="AQ47" s="289"/>
      <c r="AR47" s="289"/>
      <c r="AS47" s="289"/>
      <c r="AT47" s="289"/>
      <c r="AU47" s="289"/>
      <c r="AV47" s="289"/>
      <c r="AW47" s="289"/>
      <c r="AX47" s="289"/>
      <c r="AY47" s="289"/>
      <c r="AZ47" s="306"/>
      <c r="BA47" s="306"/>
      <c r="BB47" s="306"/>
      <c r="BC47" s="686"/>
      <c r="BD47" s="503"/>
      <c r="BE47" s="524"/>
      <c r="BF47" s="686"/>
      <c r="BG47" s="503"/>
      <c r="BH47" s="524"/>
      <c r="BI47" s="686"/>
      <c r="BJ47" s="503"/>
      <c r="BK47" s="524"/>
      <c r="BL47" s="686"/>
      <c r="BM47" s="503"/>
      <c r="BN47" s="524"/>
      <c r="BO47" s="525">
        <f t="shared" si="2"/>
        <v>0</v>
      </c>
      <c r="BP47" s="527"/>
      <c r="BQ47" s="526"/>
      <c r="BS47" s="278"/>
    </row>
    <row r="48" spans="1:71" ht="13.5" customHeight="1" x14ac:dyDescent="0.25">
      <c r="B48" s="97"/>
      <c r="C48" s="289" t="s">
        <v>631</v>
      </c>
      <c r="D48" s="289"/>
      <c r="E48" s="289"/>
      <c r="F48" s="289"/>
      <c r="G48" s="289"/>
      <c r="H48" s="289"/>
      <c r="I48" s="289"/>
      <c r="J48" s="289"/>
      <c r="K48" s="289"/>
      <c r="L48" s="289"/>
      <c r="M48" s="289"/>
      <c r="N48" s="289"/>
      <c r="O48" s="289"/>
      <c r="P48" s="289"/>
      <c r="Q48" s="306"/>
      <c r="R48" s="306"/>
      <c r="S48" s="306"/>
      <c r="T48" s="686"/>
      <c r="U48" s="503"/>
      <c r="V48" s="524"/>
      <c r="W48" s="686"/>
      <c r="X48" s="503"/>
      <c r="Y48" s="524"/>
      <c r="Z48" s="686"/>
      <c r="AA48" s="503"/>
      <c r="AB48" s="524"/>
      <c r="AC48" s="686"/>
      <c r="AD48" s="503"/>
      <c r="AE48" s="524"/>
      <c r="AF48" s="525">
        <f t="shared" si="1"/>
        <v>0</v>
      </c>
      <c r="AG48" s="527"/>
      <c r="AH48" s="526"/>
      <c r="AK48" s="97"/>
      <c r="AL48" s="289"/>
      <c r="AM48" s="289" t="s">
        <v>632</v>
      </c>
      <c r="AN48" s="289"/>
      <c r="AO48" s="289"/>
      <c r="AP48" s="289"/>
      <c r="AQ48" s="289"/>
      <c r="AR48" s="289"/>
      <c r="AS48" s="289"/>
      <c r="AT48" s="289"/>
      <c r="AU48" s="289"/>
      <c r="AV48" s="289"/>
      <c r="AW48" s="289"/>
      <c r="AX48" s="289"/>
      <c r="AY48" s="289"/>
      <c r="AZ48" s="306"/>
      <c r="BA48" s="306"/>
      <c r="BB48" s="306"/>
      <c r="BC48" s="686"/>
      <c r="BD48" s="503"/>
      <c r="BE48" s="524"/>
      <c r="BF48" s="686"/>
      <c r="BG48" s="503"/>
      <c r="BH48" s="524"/>
      <c r="BI48" s="686"/>
      <c r="BJ48" s="503"/>
      <c r="BK48" s="524"/>
      <c r="BL48" s="686"/>
      <c r="BM48" s="503"/>
      <c r="BN48" s="524"/>
      <c r="BO48" s="525">
        <f t="shared" si="2"/>
        <v>0</v>
      </c>
      <c r="BP48" s="527"/>
      <c r="BQ48" s="526"/>
      <c r="BS48" s="278"/>
    </row>
    <row r="49" spans="2:71" ht="13.5" customHeight="1" x14ac:dyDescent="0.25">
      <c r="B49" s="97"/>
      <c r="C49" s="289" t="s">
        <v>633</v>
      </c>
      <c r="D49" s="289"/>
      <c r="E49" s="289"/>
      <c r="F49" s="289"/>
      <c r="G49" s="289"/>
      <c r="H49" s="289"/>
      <c r="I49" s="289"/>
      <c r="J49" s="289"/>
      <c r="K49" s="289"/>
      <c r="L49" s="289"/>
      <c r="M49" s="289"/>
      <c r="N49" s="289"/>
      <c r="O49" s="289"/>
      <c r="P49" s="289"/>
      <c r="Q49" s="306"/>
      <c r="R49" s="306"/>
      <c r="S49" s="306"/>
      <c r="T49" s="686"/>
      <c r="U49" s="503"/>
      <c r="V49" s="524"/>
      <c r="W49" s="686"/>
      <c r="X49" s="503"/>
      <c r="Y49" s="524"/>
      <c r="Z49" s="686"/>
      <c r="AA49" s="503"/>
      <c r="AB49" s="524"/>
      <c r="AC49" s="686"/>
      <c r="AD49" s="503"/>
      <c r="AE49" s="524"/>
      <c r="AF49" s="525">
        <f t="shared" si="1"/>
        <v>0</v>
      </c>
      <c r="AG49" s="527"/>
      <c r="AH49" s="526"/>
      <c r="AK49" s="97"/>
      <c r="AL49" s="289"/>
      <c r="AM49" s="289"/>
      <c r="AN49" s="289"/>
      <c r="AO49" s="289"/>
      <c r="AP49" s="289"/>
      <c r="AQ49" s="289"/>
      <c r="AR49" s="289"/>
      <c r="AS49" s="289"/>
      <c r="AT49" s="289"/>
      <c r="AU49" s="289"/>
      <c r="AV49" s="289"/>
      <c r="AW49" s="289"/>
      <c r="AX49" s="289"/>
      <c r="AY49" s="289"/>
      <c r="AZ49" s="306"/>
      <c r="BA49" s="306"/>
      <c r="BB49" s="306"/>
      <c r="BC49" s="686"/>
      <c r="BD49" s="503"/>
      <c r="BE49" s="524"/>
      <c r="BF49" s="686"/>
      <c r="BG49" s="503"/>
      <c r="BH49" s="524"/>
      <c r="BI49" s="686"/>
      <c r="BJ49" s="503"/>
      <c r="BK49" s="524"/>
      <c r="BL49" s="686"/>
      <c r="BM49" s="503"/>
      <c r="BN49" s="524"/>
      <c r="BO49" s="525">
        <f t="shared" si="2"/>
        <v>0</v>
      </c>
      <c r="BP49" s="527"/>
      <c r="BQ49" s="526"/>
      <c r="BS49" s="278"/>
    </row>
    <row r="50" spans="2:71" ht="13.5" customHeight="1" x14ac:dyDescent="0.25">
      <c r="B50" s="97"/>
      <c r="C50" s="289" t="s">
        <v>634</v>
      </c>
      <c r="D50" s="289"/>
      <c r="E50" s="289"/>
      <c r="F50" s="289"/>
      <c r="G50" s="289"/>
      <c r="H50" s="289"/>
      <c r="I50" s="289"/>
      <c r="J50" s="289"/>
      <c r="K50" s="289"/>
      <c r="L50" s="289"/>
      <c r="M50" s="289"/>
      <c r="N50" s="289"/>
      <c r="O50" s="289"/>
      <c r="P50" s="289"/>
      <c r="Q50" s="306"/>
      <c r="R50" s="306"/>
      <c r="S50" s="306"/>
      <c r="T50" s="686"/>
      <c r="U50" s="503"/>
      <c r="V50" s="524"/>
      <c r="W50" s="686"/>
      <c r="X50" s="503"/>
      <c r="Y50" s="524"/>
      <c r="Z50" s="686"/>
      <c r="AA50" s="503"/>
      <c r="AB50" s="524"/>
      <c r="AC50" s="686"/>
      <c r="AD50" s="503"/>
      <c r="AE50" s="524"/>
      <c r="AF50" s="525">
        <f t="shared" si="1"/>
        <v>0</v>
      </c>
      <c r="AG50" s="527"/>
      <c r="AH50" s="526"/>
      <c r="AK50" s="97"/>
      <c r="AL50" s="289"/>
      <c r="AM50" s="289"/>
      <c r="AN50" s="307"/>
      <c r="AO50" s="289"/>
      <c r="AP50" s="289"/>
      <c r="AQ50" s="289"/>
      <c r="AR50" s="289"/>
      <c r="AS50" s="289"/>
      <c r="AT50" s="289"/>
      <c r="AU50" s="289"/>
      <c r="AV50" s="289"/>
      <c r="AW50" s="289"/>
      <c r="AX50" s="289"/>
      <c r="AY50" s="289"/>
      <c r="AZ50" s="306"/>
      <c r="BA50" s="306"/>
      <c r="BB50" s="306"/>
      <c r="BC50" s="686"/>
      <c r="BD50" s="503"/>
      <c r="BE50" s="524"/>
      <c r="BF50" s="686"/>
      <c r="BG50" s="503"/>
      <c r="BH50" s="524"/>
      <c r="BI50" s="686"/>
      <c r="BJ50" s="503"/>
      <c r="BK50" s="524"/>
      <c r="BL50" s="686"/>
      <c r="BM50" s="503"/>
      <c r="BN50" s="524"/>
      <c r="BO50" s="525">
        <f t="shared" si="2"/>
        <v>0</v>
      </c>
      <c r="BP50" s="527"/>
      <c r="BQ50" s="526"/>
      <c r="BS50" s="278"/>
    </row>
    <row r="51" spans="2:71" ht="13.5" customHeight="1" x14ac:dyDescent="0.25">
      <c r="B51" s="97">
        <v>6</v>
      </c>
      <c r="C51" s="289" t="s">
        <v>635</v>
      </c>
      <c r="D51" s="289"/>
      <c r="E51" s="289"/>
      <c r="F51" s="289"/>
      <c r="G51" s="289"/>
      <c r="H51" s="289"/>
      <c r="I51" s="289"/>
      <c r="J51" s="289"/>
      <c r="K51" s="289"/>
      <c r="L51" s="289"/>
      <c r="M51" s="289"/>
      <c r="N51" s="289"/>
      <c r="O51" s="289"/>
      <c r="P51" s="289"/>
      <c r="Q51" s="306"/>
      <c r="R51" s="306"/>
      <c r="S51" s="306"/>
      <c r="T51" s="686"/>
      <c r="U51" s="503"/>
      <c r="V51" s="524"/>
      <c r="W51" s="686"/>
      <c r="X51" s="503"/>
      <c r="Y51" s="524"/>
      <c r="Z51" s="686"/>
      <c r="AA51" s="503"/>
      <c r="AB51" s="524"/>
      <c r="AC51" s="686"/>
      <c r="AD51" s="503"/>
      <c r="AE51" s="524"/>
      <c r="AF51" s="525">
        <f t="shared" si="1"/>
        <v>0</v>
      </c>
      <c r="AG51" s="527"/>
      <c r="AH51" s="526"/>
      <c r="AK51" s="97"/>
      <c r="AL51" s="289"/>
      <c r="AM51" s="289"/>
      <c r="AN51" s="215"/>
      <c r="AO51" s="289"/>
      <c r="AP51" s="289"/>
      <c r="AQ51" s="289"/>
      <c r="AR51" s="289"/>
      <c r="AS51" s="289"/>
      <c r="AT51" s="289"/>
      <c r="AU51" s="289"/>
      <c r="AV51" s="289"/>
      <c r="AW51" s="289"/>
      <c r="AX51" s="289"/>
      <c r="AY51" s="289"/>
      <c r="AZ51" s="306"/>
      <c r="BA51" s="306"/>
      <c r="BB51" s="306"/>
      <c r="BC51" s="686"/>
      <c r="BD51" s="503"/>
      <c r="BE51" s="524"/>
      <c r="BF51" s="686"/>
      <c r="BG51" s="503"/>
      <c r="BH51" s="524"/>
      <c r="BI51" s="686"/>
      <c r="BJ51" s="503"/>
      <c r="BK51" s="524"/>
      <c r="BL51" s="686"/>
      <c r="BM51" s="503"/>
      <c r="BN51" s="524"/>
      <c r="BO51" s="525">
        <f t="shared" si="2"/>
        <v>0</v>
      </c>
      <c r="BP51" s="527"/>
      <c r="BQ51" s="526"/>
      <c r="BS51" s="278"/>
    </row>
    <row r="52" spans="2:71" ht="13.5" customHeight="1" x14ac:dyDescent="0.25">
      <c r="B52" s="97"/>
      <c r="C52" s="289" t="s">
        <v>636</v>
      </c>
      <c r="D52" s="289"/>
      <c r="E52" s="289"/>
      <c r="F52" s="289"/>
      <c r="G52" s="289"/>
      <c r="H52" s="289"/>
      <c r="I52" s="289"/>
      <c r="J52" s="289"/>
      <c r="K52" s="289"/>
      <c r="L52" s="289"/>
      <c r="M52" s="289"/>
      <c r="N52" s="289"/>
      <c r="O52" s="289"/>
      <c r="P52" s="289"/>
      <c r="Q52" s="306"/>
      <c r="R52" s="306"/>
      <c r="S52" s="306"/>
      <c r="T52" s="686"/>
      <c r="U52" s="503"/>
      <c r="V52" s="524"/>
      <c r="W52" s="686"/>
      <c r="X52" s="503"/>
      <c r="Y52" s="524"/>
      <c r="Z52" s="686"/>
      <c r="AA52" s="503"/>
      <c r="AB52" s="524"/>
      <c r="AC52" s="686"/>
      <c r="AD52" s="503"/>
      <c r="AE52" s="524"/>
      <c r="AF52" s="525">
        <f t="shared" si="1"/>
        <v>0</v>
      </c>
      <c r="AG52" s="527"/>
      <c r="AH52" s="526"/>
      <c r="AK52" s="97"/>
      <c r="AL52" s="289"/>
      <c r="AM52" s="289"/>
      <c r="AN52" s="307"/>
      <c r="AO52" s="307"/>
      <c r="AP52" s="289"/>
      <c r="AQ52" s="289"/>
      <c r="AR52" s="289"/>
      <c r="AS52" s="289"/>
      <c r="AT52" s="289"/>
      <c r="AU52" s="289"/>
      <c r="AV52" s="289"/>
      <c r="AW52" s="289"/>
      <c r="AX52" s="289"/>
      <c r="AY52" s="289"/>
      <c r="AZ52" s="306"/>
      <c r="BA52" s="306"/>
      <c r="BB52" s="306"/>
      <c r="BC52" s="686"/>
      <c r="BD52" s="503"/>
      <c r="BE52" s="524"/>
      <c r="BF52" s="686"/>
      <c r="BG52" s="503"/>
      <c r="BH52" s="524"/>
      <c r="BI52" s="686"/>
      <c r="BJ52" s="503"/>
      <c r="BK52" s="524"/>
      <c r="BL52" s="686"/>
      <c r="BM52" s="503"/>
      <c r="BN52" s="524"/>
      <c r="BO52" s="525">
        <f t="shared" si="2"/>
        <v>0</v>
      </c>
      <c r="BP52" s="527"/>
      <c r="BQ52" s="526"/>
      <c r="BS52" s="278"/>
    </row>
    <row r="53" spans="2:71" ht="13.5" customHeight="1" x14ac:dyDescent="0.25">
      <c r="B53" s="97"/>
      <c r="C53" s="289" t="s">
        <v>637</v>
      </c>
      <c r="D53" s="289"/>
      <c r="E53" s="289"/>
      <c r="F53" s="289"/>
      <c r="G53" s="289"/>
      <c r="H53" s="289"/>
      <c r="I53" s="289"/>
      <c r="J53" s="289"/>
      <c r="K53" s="289"/>
      <c r="L53" s="289"/>
      <c r="M53" s="289"/>
      <c r="N53" s="289"/>
      <c r="O53" s="289"/>
      <c r="P53" s="289"/>
      <c r="Q53" s="306"/>
      <c r="R53" s="306"/>
      <c r="S53" s="306"/>
      <c r="T53" s="686"/>
      <c r="U53" s="503"/>
      <c r="V53" s="524"/>
      <c r="W53" s="686"/>
      <c r="X53" s="503"/>
      <c r="Y53" s="524"/>
      <c r="Z53" s="686"/>
      <c r="AA53" s="503"/>
      <c r="AB53" s="524"/>
      <c r="AC53" s="686"/>
      <c r="AD53" s="503"/>
      <c r="AE53" s="524"/>
      <c r="AF53" s="525">
        <f t="shared" si="1"/>
        <v>0</v>
      </c>
      <c r="AG53" s="527"/>
      <c r="AH53" s="526"/>
      <c r="AK53" s="101"/>
      <c r="AL53" s="289"/>
      <c r="AM53" s="289"/>
      <c r="AN53" s="215"/>
      <c r="AO53" s="215"/>
      <c r="AP53" s="215"/>
      <c r="AQ53" s="215"/>
      <c r="AR53" s="215"/>
      <c r="AS53" s="215"/>
      <c r="AT53" s="215"/>
      <c r="AU53" s="215"/>
      <c r="AV53" s="215"/>
      <c r="AW53" s="215"/>
      <c r="AX53" s="215"/>
      <c r="AY53" s="215"/>
      <c r="AZ53" s="306"/>
      <c r="BA53" s="306"/>
      <c r="BB53" s="306"/>
      <c r="BC53" s="686"/>
      <c r="BD53" s="503"/>
      <c r="BE53" s="524"/>
      <c r="BF53" s="686"/>
      <c r="BG53" s="503"/>
      <c r="BH53" s="524"/>
      <c r="BI53" s="686"/>
      <c r="BJ53" s="503"/>
      <c r="BK53" s="524"/>
      <c r="BL53" s="686"/>
      <c r="BM53" s="503"/>
      <c r="BN53" s="524"/>
      <c r="BO53" s="525">
        <f t="shared" si="2"/>
        <v>0</v>
      </c>
      <c r="BP53" s="527"/>
      <c r="BQ53" s="526"/>
      <c r="BS53" s="278"/>
    </row>
    <row r="54" spans="2:71" ht="13.5" customHeight="1" x14ac:dyDescent="0.25">
      <c r="B54" s="97"/>
      <c r="C54" s="289" t="s">
        <v>638</v>
      </c>
      <c r="D54" s="307"/>
      <c r="E54" s="307"/>
      <c r="F54" s="307"/>
      <c r="G54" s="289"/>
      <c r="H54" s="289"/>
      <c r="I54" s="289"/>
      <c r="J54" s="289"/>
      <c r="K54" s="289"/>
      <c r="L54" s="289"/>
      <c r="M54" s="289"/>
      <c r="N54" s="289"/>
      <c r="O54" s="289"/>
      <c r="P54" s="289"/>
      <c r="Q54" s="306"/>
      <c r="R54" s="306"/>
      <c r="S54" s="306"/>
      <c r="T54" s="686"/>
      <c r="U54" s="503"/>
      <c r="V54" s="524"/>
      <c r="W54" s="686"/>
      <c r="X54" s="503"/>
      <c r="Y54" s="524"/>
      <c r="Z54" s="686"/>
      <c r="AA54" s="503"/>
      <c r="AB54" s="524"/>
      <c r="AC54" s="686"/>
      <c r="AD54" s="503"/>
      <c r="AE54" s="524"/>
      <c r="AF54" s="525">
        <f t="shared" si="1"/>
        <v>0</v>
      </c>
      <c r="AG54" s="527"/>
      <c r="AH54" s="526"/>
      <c r="AK54" s="101"/>
      <c r="AL54" s="289"/>
      <c r="AM54" s="289"/>
      <c r="AN54" s="215"/>
      <c r="AO54" s="215"/>
      <c r="AP54" s="215"/>
      <c r="AQ54" s="215"/>
      <c r="AR54" s="215"/>
      <c r="AS54" s="215"/>
      <c r="AT54" s="215"/>
      <c r="AU54" s="215"/>
      <c r="AV54" s="215"/>
      <c r="AW54" s="215"/>
      <c r="AX54" s="215"/>
      <c r="AY54" s="215"/>
      <c r="AZ54" s="306"/>
      <c r="BA54" s="306"/>
      <c r="BB54" s="306"/>
      <c r="BC54" s="686"/>
      <c r="BD54" s="503"/>
      <c r="BE54" s="524"/>
      <c r="BF54" s="686"/>
      <c r="BG54" s="503"/>
      <c r="BH54" s="524"/>
      <c r="BI54" s="686"/>
      <c r="BJ54" s="503"/>
      <c r="BK54" s="524"/>
      <c r="BL54" s="686"/>
      <c r="BM54" s="503"/>
      <c r="BN54" s="524"/>
      <c r="BO54" s="525">
        <f t="shared" si="2"/>
        <v>0</v>
      </c>
      <c r="BP54" s="527"/>
      <c r="BQ54" s="526"/>
      <c r="BS54" s="278"/>
    </row>
    <row r="55" spans="2:71" ht="13.5" customHeight="1" x14ac:dyDescent="0.25">
      <c r="B55" s="97"/>
      <c r="C55" s="289" t="s">
        <v>639</v>
      </c>
      <c r="D55" s="289"/>
      <c r="E55" s="289"/>
      <c r="F55" s="289"/>
      <c r="G55" s="289"/>
      <c r="H55" s="289"/>
      <c r="I55" s="289"/>
      <c r="J55" s="289"/>
      <c r="K55" s="289"/>
      <c r="L55" s="289"/>
      <c r="M55" s="289"/>
      <c r="N55" s="289"/>
      <c r="O55" s="289"/>
      <c r="P55" s="289"/>
      <c r="Q55" s="305"/>
      <c r="R55" s="305"/>
      <c r="S55" s="305"/>
      <c r="T55" s="525"/>
      <c r="U55" s="527"/>
      <c r="V55" s="526"/>
      <c r="W55" s="525"/>
      <c r="X55" s="527"/>
      <c r="Y55" s="526"/>
      <c r="Z55" s="525"/>
      <c r="AA55" s="527"/>
      <c r="AB55" s="526"/>
      <c r="AC55" s="525"/>
      <c r="AD55" s="527"/>
      <c r="AE55" s="526"/>
      <c r="AF55" s="720">
        <f t="shared" si="1"/>
        <v>0</v>
      </c>
      <c r="AG55" s="529"/>
      <c r="AH55" s="530"/>
      <c r="AK55" s="101"/>
      <c r="AL55" s="289"/>
      <c r="AM55" s="289"/>
      <c r="AN55" s="215"/>
      <c r="AO55" s="215"/>
      <c r="AP55" s="215"/>
      <c r="AQ55" s="215"/>
      <c r="AR55" s="215"/>
      <c r="AS55" s="215"/>
      <c r="AT55" s="215"/>
      <c r="AU55" s="215"/>
      <c r="AV55" s="215"/>
      <c r="AW55" s="215"/>
      <c r="AX55" s="215"/>
      <c r="AY55" s="215"/>
      <c r="AZ55" s="306"/>
      <c r="BA55" s="306"/>
      <c r="BB55" s="306"/>
      <c r="BC55" s="686"/>
      <c r="BD55" s="503"/>
      <c r="BE55" s="524"/>
      <c r="BF55" s="686"/>
      <c r="BG55" s="503"/>
      <c r="BH55" s="524"/>
      <c r="BI55" s="686"/>
      <c r="BJ55" s="503"/>
      <c r="BK55" s="524"/>
      <c r="BL55" s="686"/>
      <c r="BM55" s="503"/>
      <c r="BN55" s="524"/>
      <c r="BO55" s="525">
        <f t="shared" si="2"/>
        <v>0</v>
      </c>
      <c r="BP55" s="527"/>
      <c r="BQ55" s="526"/>
      <c r="BS55" s="278"/>
    </row>
    <row r="56" spans="2:71" ht="13.5" customHeight="1" x14ac:dyDescent="0.25">
      <c r="B56" s="101">
        <v>7</v>
      </c>
      <c r="C56" s="215" t="s">
        <v>176</v>
      </c>
      <c r="D56" s="215"/>
      <c r="E56" s="215"/>
      <c r="F56" s="215"/>
      <c r="G56" s="215"/>
      <c r="H56" s="215"/>
      <c r="I56" s="215"/>
      <c r="J56" s="215"/>
      <c r="K56" s="215"/>
      <c r="L56" s="215"/>
      <c r="M56" s="215"/>
      <c r="N56" s="215"/>
      <c r="O56" s="215"/>
      <c r="P56" s="215"/>
      <c r="Q56" s="308"/>
      <c r="R56" s="308"/>
      <c r="S56" s="308"/>
      <c r="T56" s="720"/>
      <c r="U56" s="529"/>
      <c r="V56" s="530"/>
      <c r="W56" s="720"/>
      <c r="X56" s="529"/>
      <c r="Y56" s="530"/>
      <c r="Z56" s="720"/>
      <c r="AA56" s="529"/>
      <c r="AB56" s="530"/>
      <c r="AC56" s="720"/>
      <c r="AD56" s="529"/>
      <c r="AE56" s="530"/>
      <c r="AF56" s="720">
        <f t="shared" si="1"/>
        <v>0</v>
      </c>
      <c r="AG56" s="529"/>
      <c r="AH56" s="530"/>
      <c r="AK56" s="101"/>
      <c r="AL56" s="289"/>
      <c r="AM56" s="289"/>
      <c r="AN56" s="215"/>
      <c r="AO56" s="215"/>
      <c r="AP56" s="215"/>
      <c r="AQ56" s="215"/>
      <c r="AR56" s="215"/>
      <c r="AS56" s="215"/>
      <c r="AT56" s="215"/>
      <c r="AU56" s="215"/>
      <c r="AV56" s="215"/>
      <c r="AW56" s="215"/>
      <c r="AX56" s="215"/>
      <c r="AY56" s="215"/>
      <c r="AZ56" s="306"/>
      <c r="BA56" s="306"/>
      <c r="BB56" s="306"/>
      <c r="BC56" s="686"/>
      <c r="BD56" s="503"/>
      <c r="BE56" s="524"/>
      <c r="BF56" s="686"/>
      <c r="BG56" s="503"/>
      <c r="BH56" s="524"/>
      <c r="BI56" s="686"/>
      <c r="BJ56" s="503"/>
      <c r="BK56" s="524"/>
      <c r="BL56" s="686"/>
      <c r="BM56" s="503"/>
      <c r="BN56" s="524"/>
      <c r="BO56" s="525">
        <f t="shared" si="2"/>
        <v>0</v>
      </c>
      <c r="BP56" s="527"/>
      <c r="BQ56" s="526"/>
      <c r="BS56" s="278"/>
    </row>
    <row r="57" spans="2:71" ht="13.5" customHeight="1" x14ac:dyDescent="0.25">
      <c r="B57" s="309" t="s">
        <v>640</v>
      </c>
      <c r="C57" s="41"/>
      <c r="D57" s="41" t="s">
        <v>641</v>
      </c>
      <c r="E57" s="41"/>
      <c r="F57" s="41"/>
      <c r="G57" s="41"/>
      <c r="H57" s="41"/>
      <c r="I57" s="41"/>
      <c r="J57" s="41"/>
      <c r="K57" s="41"/>
      <c r="L57" s="41"/>
      <c r="M57" s="41"/>
      <c r="N57" s="41"/>
      <c r="O57" s="41"/>
      <c r="P57" s="41"/>
      <c r="Q57" s="310"/>
      <c r="R57" s="310"/>
      <c r="S57" s="310"/>
      <c r="T57" s="721"/>
      <c r="U57" s="505"/>
      <c r="V57" s="532"/>
      <c r="W57" s="721"/>
      <c r="X57" s="505"/>
      <c r="Y57" s="532"/>
      <c r="Z57" s="721"/>
      <c r="AA57" s="505"/>
      <c r="AB57" s="532"/>
      <c r="AC57" s="721"/>
      <c r="AD57" s="505"/>
      <c r="AE57" s="532"/>
      <c r="AF57" s="721">
        <f t="shared" si="1"/>
        <v>0</v>
      </c>
      <c r="AG57" s="505"/>
      <c r="AH57" s="532"/>
      <c r="AK57" s="101"/>
      <c r="AL57" s="289"/>
      <c r="AM57" s="215"/>
      <c r="AN57" s="215"/>
      <c r="AO57" s="215"/>
      <c r="AP57" s="215"/>
      <c r="AQ57" s="215"/>
      <c r="AR57" s="215"/>
      <c r="AS57" s="215"/>
      <c r="AT57" s="215"/>
      <c r="AU57" s="215"/>
      <c r="AV57" s="215"/>
      <c r="AW57" s="215"/>
      <c r="AX57" s="215"/>
      <c r="AY57" s="215"/>
      <c r="AZ57" s="306"/>
      <c r="BA57" s="306"/>
      <c r="BB57" s="306"/>
      <c r="BC57" s="686"/>
      <c r="BD57" s="503"/>
      <c r="BE57" s="524"/>
      <c r="BF57" s="686"/>
      <c r="BG57" s="503"/>
      <c r="BH57" s="524"/>
      <c r="BI57" s="686"/>
      <c r="BJ57" s="503"/>
      <c r="BK57" s="524"/>
      <c r="BL57" s="686"/>
      <c r="BM57" s="503"/>
      <c r="BN57" s="524"/>
      <c r="BO57" s="525">
        <f t="shared" si="2"/>
        <v>0</v>
      </c>
      <c r="BP57" s="527"/>
      <c r="BQ57" s="526"/>
      <c r="BS57" s="278"/>
    </row>
    <row r="58" spans="2:71" ht="13.5" customHeight="1" x14ac:dyDescent="0.25">
      <c r="B58" s="309" t="s">
        <v>642</v>
      </c>
      <c r="C58" s="41"/>
      <c r="D58" s="41" t="s">
        <v>643</v>
      </c>
      <c r="E58" s="41"/>
      <c r="F58" s="41"/>
      <c r="G58" s="41"/>
      <c r="H58" s="41"/>
      <c r="I58" s="41"/>
      <c r="J58" s="41"/>
      <c r="K58" s="41"/>
      <c r="L58" s="41"/>
      <c r="M58" s="41"/>
      <c r="N58" s="41"/>
      <c r="O58" s="41"/>
      <c r="P58" s="41"/>
      <c r="Q58" s="310"/>
      <c r="R58" s="310"/>
      <c r="S58" s="310"/>
      <c r="T58" s="721"/>
      <c r="U58" s="505"/>
      <c r="V58" s="532"/>
      <c r="W58" s="721"/>
      <c r="X58" s="505"/>
      <c r="Y58" s="532"/>
      <c r="Z58" s="721"/>
      <c r="AA58" s="505"/>
      <c r="AB58" s="532"/>
      <c r="AC58" s="721"/>
      <c r="AD58" s="505"/>
      <c r="AE58" s="532"/>
      <c r="AF58" s="721">
        <f t="shared" si="1"/>
        <v>0</v>
      </c>
      <c r="AG58" s="505"/>
      <c r="AH58" s="532"/>
      <c r="AK58" s="101"/>
      <c r="AL58" s="289"/>
      <c r="AM58" s="215"/>
      <c r="AN58" s="215"/>
      <c r="AO58" s="215"/>
      <c r="AP58" s="215"/>
      <c r="AQ58" s="215"/>
      <c r="AR58" s="215"/>
      <c r="AS58" s="215"/>
      <c r="AT58" s="215"/>
      <c r="AU58" s="215"/>
      <c r="AV58" s="215"/>
      <c r="AW58" s="215"/>
      <c r="AX58" s="215"/>
      <c r="AY58" s="215"/>
      <c r="AZ58" s="306"/>
      <c r="BA58" s="306"/>
      <c r="BB58" s="306"/>
      <c r="BC58" s="686"/>
      <c r="BD58" s="503"/>
      <c r="BE58" s="524"/>
      <c r="BF58" s="686"/>
      <c r="BG58" s="503"/>
      <c r="BH58" s="524"/>
      <c r="BI58" s="686"/>
      <c r="BJ58" s="503"/>
      <c r="BK58" s="524"/>
      <c r="BL58" s="686"/>
      <c r="BM58" s="503"/>
      <c r="BN58" s="524"/>
      <c r="BO58" s="525">
        <f t="shared" si="2"/>
        <v>0</v>
      </c>
      <c r="BP58" s="527"/>
      <c r="BQ58" s="526"/>
      <c r="BS58" s="278"/>
    </row>
    <row r="59" spans="2:71" ht="13.5" customHeight="1" x14ac:dyDescent="0.25">
      <c r="B59" s="46" t="s">
        <v>644</v>
      </c>
      <c r="C59" s="47"/>
      <c r="D59" s="47" t="s">
        <v>645</v>
      </c>
      <c r="E59" s="47"/>
      <c r="F59" s="47"/>
      <c r="G59" s="47"/>
      <c r="H59" s="47"/>
      <c r="I59" s="47"/>
      <c r="J59" s="47"/>
      <c r="K59" s="47"/>
      <c r="L59" s="47"/>
      <c r="M59" s="47"/>
      <c r="N59" s="47"/>
      <c r="O59" s="47"/>
      <c r="P59" s="47"/>
      <c r="Q59" s="306"/>
      <c r="R59" s="306"/>
      <c r="S59" s="306"/>
      <c r="T59" s="686"/>
      <c r="U59" s="503"/>
      <c r="V59" s="524"/>
      <c r="W59" s="686"/>
      <c r="X59" s="503"/>
      <c r="Y59" s="524"/>
      <c r="Z59" s="686"/>
      <c r="AA59" s="503"/>
      <c r="AB59" s="524"/>
      <c r="AC59" s="686"/>
      <c r="AD59" s="503"/>
      <c r="AE59" s="524"/>
      <c r="AF59" s="686">
        <f t="shared" si="1"/>
        <v>0</v>
      </c>
      <c r="AG59" s="503"/>
      <c r="AH59" s="524"/>
      <c r="AK59" s="101"/>
      <c r="AL59" s="289"/>
      <c r="AM59" s="215"/>
      <c r="AN59" s="215"/>
      <c r="AO59" s="215"/>
      <c r="AP59" s="215"/>
      <c r="AQ59" s="215"/>
      <c r="AR59" s="215"/>
      <c r="AS59" s="215"/>
      <c r="AT59" s="215"/>
      <c r="AU59" s="215"/>
      <c r="AV59" s="215"/>
      <c r="AW59" s="215"/>
      <c r="AX59" s="215"/>
      <c r="AY59" s="215"/>
      <c r="AZ59" s="306"/>
      <c r="BA59" s="306"/>
      <c r="BB59" s="306"/>
      <c r="BC59" s="686"/>
      <c r="BD59" s="503"/>
      <c r="BE59" s="524"/>
      <c r="BF59" s="686"/>
      <c r="BG59" s="503"/>
      <c r="BH59" s="524"/>
      <c r="BI59" s="686"/>
      <c r="BJ59" s="503"/>
      <c r="BK59" s="524"/>
      <c r="BL59" s="686"/>
      <c r="BM59" s="503"/>
      <c r="BN59" s="524"/>
      <c r="BO59" s="525">
        <f t="shared" si="2"/>
        <v>0</v>
      </c>
      <c r="BP59" s="527"/>
      <c r="BQ59" s="526"/>
      <c r="BS59" s="278"/>
    </row>
    <row r="60" spans="2:71" ht="13.5" customHeight="1" x14ac:dyDescent="0.25">
      <c r="B60" s="46"/>
      <c r="C60" s="47" t="s">
        <v>646</v>
      </c>
      <c r="D60" s="47"/>
      <c r="E60" s="47"/>
      <c r="F60" s="47"/>
      <c r="G60" s="47"/>
      <c r="H60" s="47"/>
      <c r="I60" s="47"/>
      <c r="J60" s="47"/>
      <c r="K60" s="47"/>
      <c r="L60" s="47"/>
      <c r="M60" s="47"/>
      <c r="N60" s="47"/>
      <c r="O60" s="47"/>
      <c r="P60" s="47"/>
      <c r="Q60" s="306"/>
      <c r="R60" s="306"/>
      <c r="S60" s="306"/>
      <c r="T60" s="686"/>
      <c r="U60" s="503"/>
      <c r="V60" s="524"/>
      <c r="W60" s="686"/>
      <c r="X60" s="503"/>
      <c r="Y60" s="524"/>
      <c r="Z60" s="686"/>
      <c r="AA60" s="503"/>
      <c r="AB60" s="524"/>
      <c r="AC60" s="686"/>
      <c r="AD60" s="503"/>
      <c r="AE60" s="524"/>
      <c r="AF60" s="686">
        <f t="shared" si="1"/>
        <v>0</v>
      </c>
      <c r="AG60" s="503"/>
      <c r="AH60" s="524"/>
      <c r="AK60" s="101"/>
      <c r="AL60" s="289"/>
      <c r="AM60" s="215"/>
      <c r="AN60" s="215"/>
      <c r="AO60" s="215"/>
      <c r="AP60" s="215"/>
      <c r="AQ60" s="215"/>
      <c r="AR60" s="215"/>
      <c r="AS60" s="215"/>
      <c r="AT60" s="215"/>
      <c r="AU60" s="215"/>
      <c r="AV60" s="215"/>
      <c r="AW60" s="215"/>
      <c r="AX60" s="215"/>
      <c r="AY60" s="215"/>
      <c r="AZ60" s="306"/>
      <c r="BA60" s="306"/>
      <c r="BB60" s="306"/>
      <c r="BC60" s="686"/>
      <c r="BD60" s="503"/>
      <c r="BE60" s="524"/>
      <c r="BF60" s="686"/>
      <c r="BG60" s="503"/>
      <c r="BH60" s="524"/>
      <c r="BI60" s="686"/>
      <c r="BJ60" s="503"/>
      <c r="BK60" s="524"/>
      <c r="BL60" s="686"/>
      <c r="BM60" s="503"/>
      <c r="BN60" s="524"/>
      <c r="BO60" s="525">
        <f t="shared" si="2"/>
        <v>0</v>
      </c>
      <c r="BP60" s="527"/>
      <c r="BQ60" s="526"/>
      <c r="BS60" s="278"/>
    </row>
    <row r="61" spans="2:71" ht="13.5" customHeight="1" x14ac:dyDescent="0.25">
      <c r="B61" s="97"/>
      <c r="C61" s="289" t="s">
        <v>647</v>
      </c>
      <c r="D61" s="289"/>
      <c r="E61" s="289"/>
      <c r="F61" s="289"/>
      <c r="G61" s="289"/>
      <c r="H61" s="289"/>
      <c r="I61" s="289"/>
      <c r="J61" s="289"/>
      <c r="K61" s="289"/>
      <c r="L61" s="289"/>
      <c r="M61" s="289"/>
      <c r="N61" s="289"/>
      <c r="O61" s="289"/>
      <c r="P61" s="289"/>
      <c r="Q61" s="306"/>
      <c r="R61" s="306"/>
      <c r="S61" s="306"/>
      <c r="T61" s="686"/>
      <c r="U61" s="503"/>
      <c r="V61" s="524"/>
      <c r="W61" s="686"/>
      <c r="X61" s="503"/>
      <c r="Y61" s="524"/>
      <c r="Z61" s="686"/>
      <c r="AA61" s="503"/>
      <c r="AB61" s="524"/>
      <c r="AC61" s="686"/>
      <c r="AD61" s="503"/>
      <c r="AE61" s="524"/>
      <c r="AF61" s="525">
        <f t="shared" si="1"/>
        <v>0</v>
      </c>
      <c r="AG61" s="527"/>
      <c r="AH61" s="526"/>
      <c r="AK61" s="97"/>
      <c r="AL61" s="289"/>
      <c r="AM61" s="289"/>
      <c r="AN61" s="289"/>
      <c r="AO61" s="289"/>
      <c r="AP61" s="289"/>
      <c r="AQ61" s="289"/>
      <c r="AR61" s="289"/>
      <c r="AS61" s="289"/>
      <c r="AT61" s="289"/>
      <c r="AU61" s="289"/>
      <c r="AV61" s="289"/>
      <c r="AW61" s="289"/>
      <c r="AX61" s="289"/>
      <c r="AY61" s="289"/>
      <c r="AZ61" s="306"/>
      <c r="BA61" s="306"/>
      <c r="BB61" s="306"/>
      <c r="BC61" s="686"/>
      <c r="BD61" s="503"/>
      <c r="BE61" s="524"/>
      <c r="BF61" s="686"/>
      <c r="BG61" s="503"/>
      <c r="BH61" s="524"/>
      <c r="BI61" s="686"/>
      <c r="BJ61" s="503"/>
      <c r="BK61" s="524"/>
      <c r="BL61" s="686"/>
      <c r="BM61" s="503"/>
      <c r="BN61" s="524"/>
      <c r="BO61" s="525">
        <f t="shared" si="2"/>
        <v>0</v>
      </c>
      <c r="BP61" s="527"/>
      <c r="BQ61" s="526"/>
      <c r="BS61" s="278"/>
    </row>
    <row r="62" spans="2:71" ht="13.5" customHeight="1" x14ac:dyDescent="0.25">
      <c r="B62" s="97"/>
      <c r="C62" s="289" t="s">
        <v>648</v>
      </c>
      <c r="D62" s="289"/>
      <c r="E62" s="289"/>
      <c r="F62" s="289"/>
      <c r="G62" s="289"/>
      <c r="H62" s="289"/>
      <c r="I62" s="289"/>
      <c r="J62" s="289"/>
      <c r="K62" s="289"/>
      <c r="L62" s="289"/>
      <c r="M62" s="289"/>
      <c r="N62" s="289"/>
      <c r="O62" s="289"/>
      <c r="P62" s="289"/>
      <c r="Q62" s="306"/>
      <c r="R62" s="306"/>
      <c r="S62" s="306"/>
      <c r="T62" s="686"/>
      <c r="U62" s="503"/>
      <c r="V62" s="524"/>
      <c r="W62" s="686"/>
      <c r="X62" s="503"/>
      <c r="Y62" s="524"/>
      <c r="Z62" s="686"/>
      <c r="AA62" s="503"/>
      <c r="AB62" s="524"/>
      <c r="AC62" s="686"/>
      <c r="AD62" s="503"/>
      <c r="AE62" s="524"/>
      <c r="AF62" s="525">
        <f t="shared" si="1"/>
        <v>0</v>
      </c>
      <c r="AG62" s="527"/>
      <c r="AH62" s="526"/>
      <c r="AK62" s="97"/>
      <c r="AL62" s="289"/>
      <c r="AM62" s="289"/>
      <c r="AN62" s="289"/>
      <c r="AO62" s="289"/>
      <c r="AP62" s="289"/>
      <c r="AQ62" s="289"/>
      <c r="AR62" s="289"/>
      <c r="AS62" s="289"/>
      <c r="AT62" s="289"/>
      <c r="AU62" s="289"/>
      <c r="AV62" s="289"/>
      <c r="AW62" s="289"/>
      <c r="AX62" s="289"/>
      <c r="AY62" s="289"/>
      <c r="AZ62" s="306"/>
      <c r="BA62" s="306"/>
      <c r="BB62" s="306"/>
      <c r="BC62" s="686"/>
      <c r="BD62" s="503"/>
      <c r="BE62" s="524"/>
      <c r="BF62" s="686"/>
      <c r="BG62" s="503"/>
      <c r="BH62" s="524"/>
      <c r="BI62" s="686"/>
      <c r="BJ62" s="503"/>
      <c r="BK62" s="524"/>
      <c r="BL62" s="686"/>
      <c r="BM62" s="503"/>
      <c r="BN62" s="524"/>
      <c r="BO62" s="525">
        <f t="shared" si="2"/>
        <v>0</v>
      </c>
      <c r="BP62" s="527"/>
      <c r="BQ62" s="526"/>
      <c r="BS62" s="278"/>
    </row>
    <row r="63" spans="2:71" ht="13.5" customHeight="1" x14ac:dyDescent="0.25">
      <c r="B63" s="97"/>
      <c r="C63" s="289" t="s">
        <v>649</v>
      </c>
      <c r="D63" s="289"/>
      <c r="E63" s="289"/>
      <c r="F63" s="289"/>
      <c r="G63" s="289"/>
      <c r="H63" s="289"/>
      <c r="I63" s="289"/>
      <c r="J63" s="289"/>
      <c r="K63" s="289"/>
      <c r="L63" s="289"/>
      <c r="M63" s="289"/>
      <c r="N63" s="289"/>
      <c r="O63" s="289"/>
      <c r="P63" s="289"/>
      <c r="Q63" s="306"/>
      <c r="R63" s="306"/>
      <c r="S63" s="306"/>
      <c r="T63" s="686"/>
      <c r="U63" s="503"/>
      <c r="V63" s="524"/>
      <c r="W63" s="686"/>
      <c r="X63" s="503"/>
      <c r="Y63" s="524"/>
      <c r="Z63" s="686"/>
      <c r="AA63" s="503"/>
      <c r="AB63" s="524"/>
      <c r="AC63" s="686"/>
      <c r="AD63" s="503"/>
      <c r="AE63" s="524"/>
      <c r="AF63" s="525">
        <f t="shared" si="1"/>
        <v>0</v>
      </c>
      <c r="AG63" s="527"/>
      <c r="AH63" s="526"/>
      <c r="AK63" s="97"/>
      <c r="AL63" s="289"/>
      <c r="AM63" s="289"/>
      <c r="AN63" s="289"/>
      <c r="AO63" s="289"/>
      <c r="AP63" s="289"/>
      <c r="AQ63" s="289"/>
      <c r="AR63" s="289"/>
      <c r="AS63" s="289"/>
      <c r="AT63" s="289"/>
      <c r="AU63" s="289"/>
      <c r="AV63" s="289"/>
      <c r="AW63" s="289"/>
      <c r="AX63" s="289"/>
      <c r="AY63" s="289"/>
      <c r="AZ63" s="306"/>
      <c r="BA63" s="306"/>
      <c r="BB63" s="306"/>
      <c r="BC63" s="686"/>
      <c r="BD63" s="503"/>
      <c r="BE63" s="524"/>
      <c r="BF63" s="686"/>
      <c r="BG63" s="503"/>
      <c r="BH63" s="524"/>
      <c r="BI63" s="686"/>
      <c r="BJ63" s="503"/>
      <c r="BK63" s="524"/>
      <c r="BL63" s="686"/>
      <c r="BM63" s="503"/>
      <c r="BN63" s="524"/>
      <c r="BO63" s="525">
        <f t="shared" si="2"/>
        <v>0</v>
      </c>
      <c r="BP63" s="527"/>
      <c r="BQ63" s="526"/>
      <c r="BS63" s="278"/>
    </row>
    <row r="64" spans="2:71" ht="13.5" customHeight="1" x14ac:dyDescent="0.25">
      <c r="B64" s="97"/>
      <c r="C64" s="289" t="s">
        <v>180</v>
      </c>
      <c r="D64" s="289"/>
      <c r="E64" s="289"/>
      <c r="F64" s="289"/>
      <c r="G64" s="289"/>
      <c r="H64" s="289"/>
      <c r="I64" s="289"/>
      <c r="J64" s="289"/>
      <c r="K64" s="289"/>
      <c r="L64" s="289"/>
      <c r="M64" s="289"/>
      <c r="N64" s="289"/>
      <c r="O64" s="289"/>
      <c r="P64" s="289"/>
      <c r="Q64" s="306"/>
      <c r="R64" s="306"/>
      <c r="S64" s="306"/>
      <c r="T64" s="686"/>
      <c r="U64" s="503"/>
      <c r="V64" s="524"/>
      <c r="W64" s="686"/>
      <c r="X64" s="503"/>
      <c r="Y64" s="524"/>
      <c r="Z64" s="686"/>
      <c r="AA64" s="503"/>
      <c r="AB64" s="524"/>
      <c r="AC64" s="686"/>
      <c r="AD64" s="503"/>
      <c r="AE64" s="524"/>
      <c r="AF64" s="525">
        <f t="shared" si="1"/>
        <v>0</v>
      </c>
      <c r="AG64" s="527"/>
      <c r="AH64" s="526"/>
      <c r="AK64" s="97"/>
      <c r="AL64" s="289"/>
      <c r="AM64" s="289"/>
      <c r="AN64" s="289"/>
      <c r="AO64" s="289"/>
      <c r="AP64" s="289"/>
      <c r="AQ64" s="289"/>
      <c r="AR64" s="289"/>
      <c r="AS64" s="289"/>
      <c r="AT64" s="289"/>
      <c r="AU64" s="289"/>
      <c r="AV64" s="289"/>
      <c r="AW64" s="289"/>
      <c r="AX64" s="289"/>
      <c r="AY64" s="289"/>
      <c r="AZ64" s="306"/>
      <c r="BA64" s="306"/>
      <c r="BB64" s="306"/>
      <c r="BC64" s="686"/>
      <c r="BD64" s="503"/>
      <c r="BE64" s="524"/>
      <c r="BF64" s="686"/>
      <c r="BG64" s="503"/>
      <c r="BH64" s="524"/>
      <c r="BI64" s="686"/>
      <c r="BJ64" s="503"/>
      <c r="BK64" s="524"/>
      <c r="BL64" s="686"/>
      <c r="BM64" s="503"/>
      <c r="BN64" s="524"/>
      <c r="BO64" s="525">
        <f t="shared" si="2"/>
        <v>0</v>
      </c>
      <c r="BP64" s="527"/>
      <c r="BQ64" s="526"/>
      <c r="BS64" s="278"/>
    </row>
    <row r="65" spans="1:71" ht="13.5" customHeight="1" x14ac:dyDescent="0.25">
      <c r="B65" s="97"/>
      <c r="C65" s="289" t="s">
        <v>181</v>
      </c>
      <c r="D65" s="289"/>
      <c r="E65" s="289"/>
      <c r="F65" s="289"/>
      <c r="G65" s="289"/>
      <c r="H65" s="289"/>
      <c r="I65" s="289"/>
      <c r="J65" s="289"/>
      <c r="K65" s="289"/>
      <c r="L65" s="289"/>
      <c r="M65" s="289"/>
      <c r="N65" s="289"/>
      <c r="O65" s="289"/>
      <c r="P65" s="289"/>
      <c r="Q65" s="306"/>
      <c r="R65" s="306"/>
      <c r="S65" s="306"/>
      <c r="T65" s="686"/>
      <c r="U65" s="503"/>
      <c r="V65" s="524"/>
      <c r="W65" s="686"/>
      <c r="X65" s="503"/>
      <c r="Y65" s="524"/>
      <c r="Z65" s="686"/>
      <c r="AA65" s="503"/>
      <c r="AB65" s="524"/>
      <c r="AC65" s="686"/>
      <c r="AD65" s="503"/>
      <c r="AE65" s="524"/>
      <c r="AF65" s="525">
        <f t="shared" si="1"/>
        <v>0</v>
      </c>
      <c r="AG65" s="527"/>
      <c r="AH65" s="526"/>
      <c r="AK65" s="97"/>
      <c r="AL65" s="289"/>
      <c r="AM65" s="289"/>
      <c r="AN65" s="289"/>
      <c r="AO65" s="289"/>
      <c r="AP65" s="289"/>
      <c r="AQ65" s="289"/>
      <c r="AR65" s="289"/>
      <c r="AS65" s="289"/>
      <c r="AT65" s="289"/>
      <c r="AU65" s="289"/>
      <c r="AV65" s="289"/>
      <c r="AW65" s="289"/>
      <c r="AX65" s="289"/>
      <c r="AY65" s="289"/>
      <c r="AZ65" s="306"/>
      <c r="BA65" s="306"/>
      <c r="BB65" s="306"/>
      <c r="BC65" s="686"/>
      <c r="BD65" s="503"/>
      <c r="BE65" s="524"/>
      <c r="BF65" s="686"/>
      <c r="BG65" s="503"/>
      <c r="BH65" s="524"/>
      <c r="BI65" s="686"/>
      <c r="BJ65" s="503"/>
      <c r="BK65" s="524"/>
      <c r="BL65" s="686"/>
      <c r="BM65" s="503"/>
      <c r="BN65" s="524"/>
      <c r="BO65" s="525">
        <f t="shared" si="2"/>
        <v>0</v>
      </c>
      <c r="BP65" s="527"/>
      <c r="BQ65" s="526"/>
      <c r="BS65" s="278"/>
    </row>
    <row r="66" spans="1:71" ht="13.5" customHeight="1" x14ac:dyDescent="0.25">
      <c r="B66" s="97"/>
      <c r="C66" s="289" t="s">
        <v>650</v>
      </c>
      <c r="D66" s="289"/>
      <c r="E66" s="289"/>
      <c r="F66" s="289"/>
      <c r="G66" s="289"/>
      <c r="H66" s="289"/>
      <c r="I66" s="289"/>
      <c r="J66" s="289"/>
      <c r="K66" s="289"/>
      <c r="L66" s="289"/>
      <c r="M66" s="289"/>
      <c r="N66" s="289"/>
      <c r="O66" s="289"/>
      <c r="P66" s="289"/>
      <c r="Q66" s="306"/>
      <c r="R66" s="306"/>
      <c r="S66" s="306"/>
      <c r="T66" s="686"/>
      <c r="U66" s="503"/>
      <c r="V66" s="524"/>
      <c r="W66" s="686"/>
      <c r="X66" s="503"/>
      <c r="Y66" s="524"/>
      <c r="Z66" s="686"/>
      <c r="AA66" s="503"/>
      <c r="AB66" s="524"/>
      <c r="AC66" s="686"/>
      <c r="AD66" s="503"/>
      <c r="AE66" s="524"/>
      <c r="AF66" s="525">
        <f t="shared" si="1"/>
        <v>0</v>
      </c>
      <c r="AG66" s="527"/>
      <c r="AH66" s="526"/>
      <c r="AK66" s="97"/>
      <c r="AL66" s="289"/>
      <c r="AM66" s="289"/>
      <c r="AN66" s="289"/>
      <c r="AO66" s="289"/>
      <c r="AP66" s="289"/>
      <c r="AQ66" s="289"/>
      <c r="AR66" s="289"/>
      <c r="AS66" s="289"/>
      <c r="AT66" s="289"/>
      <c r="AU66" s="289"/>
      <c r="AV66" s="289"/>
      <c r="AW66" s="289"/>
      <c r="AX66" s="289"/>
      <c r="AY66" s="289"/>
      <c r="AZ66" s="306"/>
      <c r="BA66" s="306"/>
      <c r="BB66" s="306"/>
      <c r="BC66" s="686"/>
      <c r="BD66" s="503"/>
      <c r="BE66" s="524"/>
      <c r="BF66" s="686"/>
      <c r="BG66" s="503"/>
      <c r="BH66" s="524"/>
      <c r="BI66" s="686"/>
      <c r="BJ66" s="503"/>
      <c r="BK66" s="524"/>
      <c r="BL66" s="686"/>
      <c r="BM66" s="503"/>
      <c r="BN66" s="524"/>
      <c r="BO66" s="525">
        <f t="shared" si="2"/>
        <v>0</v>
      </c>
      <c r="BP66" s="527"/>
      <c r="BQ66" s="526"/>
      <c r="BS66" s="278"/>
    </row>
    <row r="67" spans="1:71" ht="13.5" customHeight="1" x14ac:dyDescent="0.25">
      <c r="B67" s="97"/>
      <c r="C67" s="289" t="s">
        <v>183</v>
      </c>
      <c r="D67" s="289"/>
      <c r="E67" s="289"/>
      <c r="F67" s="289"/>
      <c r="G67" s="289"/>
      <c r="H67" s="289"/>
      <c r="I67" s="289"/>
      <c r="J67" s="289"/>
      <c r="K67" s="289"/>
      <c r="L67" s="289"/>
      <c r="M67" s="289"/>
      <c r="N67" s="289"/>
      <c r="O67" s="289"/>
      <c r="P67" s="289"/>
      <c r="Q67" s="306"/>
      <c r="R67" s="306"/>
      <c r="S67" s="306"/>
      <c r="T67" s="686"/>
      <c r="U67" s="503"/>
      <c r="V67" s="524"/>
      <c r="W67" s="686"/>
      <c r="X67" s="503"/>
      <c r="Y67" s="524"/>
      <c r="Z67" s="686"/>
      <c r="AA67" s="503"/>
      <c r="AB67" s="524"/>
      <c r="AC67" s="686"/>
      <c r="AD67" s="503"/>
      <c r="AE67" s="524"/>
      <c r="AF67" s="525">
        <f t="shared" si="1"/>
        <v>0</v>
      </c>
      <c r="AG67" s="527"/>
      <c r="AH67" s="526"/>
      <c r="AJ67" s="278"/>
      <c r="AK67" s="97"/>
      <c r="AL67" s="289"/>
      <c r="AM67" s="289"/>
      <c r="AN67" s="289"/>
      <c r="AO67" s="289"/>
      <c r="AP67" s="289"/>
      <c r="AQ67" s="289"/>
      <c r="AR67" s="289"/>
      <c r="AS67" s="289"/>
      <c r="AT67" s="289"/>
      <c r="AU67" s="289"/>
      <c r="AV67" s="289"/>
      <c r="AW67" s="289"/>
      <c r="AX67" s="289"/>
      <c r="AY67" s="289"/>
      <c r="AZ67" s="306"/>
      <c r="BA67" s="306"/>
      <c r="BB67" s="306"/>
      <c r="BC67" s="686"/>
      <c r="BD67" s="503"/>
      <c r="BE67" s="524"/>
      <c r="BF67" s="686"/>
      <c r="BG67" s="503"/>
      <c r="BH67" s="524"/>
      <c r="BI67" s="686"/>
      <c r="BJ67" s="503"/>
      <c r="BK67" s="524"/>
      <c r="BL67" s="686"/>
      <c r="BM67" s="503"/>
      <c r="BN67" s="524"/>
      <c r="BO67" s="525">
        <f t="shared" si="2"/>
        <v>0</v>
      </c>
      <c r="BP67" s="527"/>
      <c r="BQ67" s="526"/>
      <c r="BR67" s="278"/>
      <c r="BS67" s="278"/>
    </row>
    <row r="68" spans="1:71" ht="13.5" customHeight="1" x14ac:dyDescent="0.25">
      <c r="B68" s="97"/>
      <c r="C68" s="289" t="s">
        <v>651</v>
      </c>
      <c r="D68" s="289"/>
      <c r="E68" s="289"/>
      <c r="F68" s="289"/>
      <c r="G68" s="289"/>
      <c r="H68" s="289"/>
      <c r="I68" s="289"/>
      <c r="J68" s="289"/>
      <c r="K68" s="289"/>
      <c r="L68" s="289"/>
      <c r="M68" s="289"/>
      <c r="N68" s="289"/>
      <c r="O68" s="289"/>
      <c r="P68" s="289"/>
      <c r="Q68" s="306"/>
      <c r="R68" s="306"/>
      <c r="S68" s="306"/>
      <c r="T68" s="686"/>
      <c r="U68" s="503"/>
      <c r="V68" s="524"/>
      <c r="W68" s="686"/>
      <c r="X68" s="503"/>
      <c r="Y68" s="524"/>
      <c r="Z68" s="686"/>
      <c r="AA68" s="503"/>
      <c r="AB68" s="524"/>
      <c r="AC68" s="686"/>
      <c r="AD68" s="503"/>
      <c r="AE68" s="524"/>
      <c r="AF68" s="525">
        <f t="shared" si="1"/>
        <v>0</v>
      </c>
      <c r="AG68" s="527"/>
      <c r="AH68" s="526"/>
      <c r="AJ68" s="278"/>
      <c r="AK68" s="97"/>
      <c r="AL68" s="289"/>
      <c r="AM68" s="289"/>
      <c r="AN68" s="289"/>
      <c r="AO68" s="289"/>
      <c r="AP68" s="289"/>
      <c r="AQ68" s="289"/>
      <c r="AR68" s="289"/>
      <c r="AS68" s="289"/>
      <c r="AT68" s="289"/>
      <c r="AU68" s="289"/>
      <c r="AV68" s="289"/>
      <c r="AW68" s="289"/>
      <c r="AX68" s="289"/>
      <c r="AY68" s="289"/>
      <c r="AZ68" s="306"/>
      <c r="BA68" s="306"/>
      <c r="BB68" s="306"/>
      <c r="BC68" s="686"/>
      <c r="BD68" s="503"/>
      <c r="BE68" s="524"/>
      <c r="BF68" s="686"/>
      <c r="BG68" s="503"/>
      <c r="BH68" s="524"/>
      <c r="BI68" s="686"/>
      <c r="BJ68" s="503"/>
      <c r="BK68" s="524"/>
      <c r="BL68" s="686"/>
      <c r="BM68" s="503"/>
      <c r="BN68" s="524"/>
      <c r="BO68" s="525">
        <f t="shared" si="2"/>
        <v>0</v>
      </c>
      <c r="BP68" s="527"/>
      <c r="BQ68" s="526"/>
      <c r="BR68" s="278"/>
      <c r="BS68" s="278"/>
    </row>
    <row r="69" spans="1:71" ht="13.5" customHeight="1" x14ac:dyDescent="0.25">
      <c r="B69" s="97"/>
      <c r="C69" s="289" t="s">
        <v>652</v>
      </c>
      <c r="D69" s="289"/>
      <c r="E69" s="289"/>
      <c r="F69" s="289"/>
      <c r="G69" s="289"/>
      <c r="H69" s="289"/>
      <c r="I69" s="289"/>
      <c r="J69" s="289"/>
      <c r="K69" s="289"/>
      <c r="L69" s="289"/>
      <c r="M69" s="289"/>
      <c r="N69" s="289"/>
      <c r="O69" s="289"/>
      <c r="P69" s="289"/>
      <c r="Q69" s="306"/>
      <c r="R69" s="306"/>
      <c r="S69" s="306"/>
      <c r="T69" s="686"/>
      <c r="U69" s="503"/>
      <c r="V69" s="524"/>
      <c r="W69" s="686"/>
      <c r="X69" s="503"/>
      <c r="Y69" s="524"/>
      <c r="Z69" s="686"/>
      <c r="AA69" s="503"/>
      <c r="AB69" s="524"/>
      <c r="AC69" s="686"/>
      <c r="AD69" s="503"/>
      <c r="AE69" s="524"/>
      <c r="AF69" s="525">
        <f t="shared" si="1"/>
        <v>0</v>
      </c>
      <c r="AG69" s="527"/>
      <c r="AH69" s="526"/>
      <c r="AJ69" s="278"/>
      <c r="AK69" s="97"/>
      <c r="AL69" s="289"/>
      <c r="AM69" s="289"/>
      <c r="AN69" s="289"/>
      <c r="AO69" s="289"/>
      <c r="AP69" s="289"/>
      <c r="AQ69" s="289"/>
      <c r="AR69" s="289"/>
      <c r="AS69" s="289"/>
      <c r="AT69" s="289"/>
      <c r="AU69" s="289"/>
      <c r="AV69" s="289"/>
      <c r="AW69" s="289"/>
      <c r="AX69" s="289"/>
      <c r="AY69" s="289"/>
      <c r="AZ69" s="306"/>
      <c r="BA69" s="306"/>
      <c r="BB69" s="306"/>
      <c r="BC69" s="686"/>
      <c r="BD69" s="503"/>
      <c r="BE69" s="524"/>
      <c r="BF69" s="686"/>
      <c r="BG69" s="503"/>
      <c r="BH69" s="524"/>
      <c r="BI69" s="686"/>
      <c r="BJ69" s="503"/>
      <c r="BK69" s="524"/>
      <c r="BL69" s="686"/>
      <c r="BM69" s="503"/>
      <c r="BN69" s="524"/>
      <c r="BO69" s="525">
        <f t="shared" si="2"/>
        <v>0</v>
      </c>
      <c r="BP69" s="527"/>
      <c r="BQ69" s="526"/>
      <c r="BR69" s="278"/>
      <c r="BS69" s="278"/>
    </row>
    <row r="70" spans="1:71" ht="13.5" customHeight="1" x14ac:dyDescent="0.25">
      <c r="B70" s="97">
        <v>8</v>
      </c>
      <c r="C70" s="289" t="s">
        <v>653</v>
      </c>
      <c r="D70" s="289"/>
      <c r="E70" s="289"/>
      <c r="F70" s="289"/>
      <c r="G70" s="289"/>
      <c r="H70" s="289"/>
      <c r="I70" s="289"/>
      <c r="J70" s="289"/>
      <c r="K70" s="289"/>
      <c r="L70" s="289"/>
      <c r="M70" s="289"/>
      <c r="N70" s="289"/>
      <c r="O70" s="289"/>
      <c r="P70" s="289"/>
      <c r="Q70" s="306"/>
      <c r="R70" s="306"/>
      <c r="S70" s="306"/>
      <c r="T70" s="686"/>
      <c r="U70" s="503"/>
      <c r="V70" s="524"/>
      <c r="W70" s="686"/>
      <c r="X70" s="503"/>
      <c r="Y70" s="524"/>
      <c r="Z70" s="686"/>
      <c r="AA70" s="503"/>
      <c r="AB70" s="524"/>
      <c r="AC70" s="686"/>
      <c r="AD70" s="503"/>
      <c r="AE70" s="524"/>
      <c r="AF70" s="525">
        <f t="shared" si="1"/>
        <v>0</v>
      </c>
      <c r="AG70" s="527"/>
      <c r="AH70" s="526"/>
      <c r="AJ70" s="278"/>
      <c r="AK70" s="97"/>
      <c r="AL70" s="289"/>
      <c r="AM70" s="289"/>
      <c r="AN70" s="289"/>
      <c r="AO70" s="289"/>
      <c r="AP70" s="289"/>
      <c r="AQ70" s="289"/>
      <c r="AR70" s="289"/>
      <c r="AS70" s="289"/>
      <c r="AT70" s="289"/>
      <c r="AU70" s="289"/>
      <c r="AV70" s="289"/>
      <c r="AW70" s="289"/>
      <c r="AX70" s="289"/>
      <c r="AY70" s="289"/>
      <c r="AZ70" s="306"/>
      <c r="BA70" s="306"/>
      <c r="BB70" s="306"/>
      <c r="BC70" s="686"/>
      <c r="BD70" s="503"/>
      <c r="BE70" s="524"/>
      <c r="BF70" s="686"/>
      <c r="BG70" s="503"/>
      <c r="BH70" s="524"/>
      <c r="BI70" s="686"/>
      <c r="BJ70" s="503"/>
      <c r="BK70" s="524"/>
      <c r="BL70" s="686"/>
      <c r="BM70" s="503"/>
      <c r="BN70" s="524"/>
      <c r="BO70" s="525">
        <f t="shared" si="2"/>
        <v>0</v>
      </c>
      <c r="BP70" s="527"/>
      <c r="BQ70" s="526"/>
      <c r="BR70" s="278"/>
      <c r="BS70" s="278"/>
    </row>
    <row r="71" spans="1:71" ht="13.5" customHeight="1" x14ac:dyDescent="0.25">
      <c r="B71" s="97"/>
      <c r="C71" s="289" t="s">
        <v>654</v>
      </c>
      <c r="D71" s="289"/>
      <c r="E71" s="289"/>
      <c r="F71" s="289"/>
      <c r="G71" s="289"/>
      <c r="H71" s="289"/>
      <c r="I71" s="289"/>
      <c r="J71" s="289"/>
      <c r="K71" s="289"/>
      <c r="L71" s="289"/>
      <c r="M71" s="289"/>
      <c r="N71" s="289"/>
      <c r="O71" s="289"/>
      <c r="P71" s="289"/>
      <c r="Q71" s="306"/>
      <c r="R71" s="306"/>
      <c r="S71" s="306"/>
      <c r="T71" s="686"/>
      <c r="U71" s="503"/>
      <c r="V71" s="524"/>
      <c r="W71" s="686"/>
      <c r="X71" s="503"/>
      <c r="Y71" s="524"/>
      <c r="Z71" s="686"/>
      <c r="AA71" s="503"/>
      <c r="AB71" s="524"/>
      <c r="AC71" s="686"/>
      <c r="AD71" s="503"/>
      <c r="AE71" s="524"/>
      <c r="AF71" s="525">
        <f t="shared" si="1"/>
        <v>0</v>
      </c>
      <c r="AG71" s="527"/>
      <c r="AH71" s="526"/>
      <c r="AJ71" s="278"/>
      <c r="AK71" s="97"/>
      <c r="AL71" s="289"/>
      <c r="AM71" s="289"/>
      <c r="AN71" s="289"/>
      <c r="AO71" s="289"/>
      <c r="AP71" s="289"/>
      <c r="AQ71" s="289"/>
      <c r="AR71" s="289"/>
      <c r="AS71" s="289"/>
      <c r="AT71" s="289"/>
      <c r="AU71" s="289"/>
      <c r="AV71" s="289"/>
      <c r="AW71" s="289"/>
      <c r="AX71" s="289"/>
      <c r="AY71" s="289"/>
      <c r="AZ71" s="306"/>
      <c r="BA71" s="306"/>
      <c r="BB71" s="306"/>
      <c r="BC71" s="686"/>
      <c r="BD71" s="503"/>
      <c r="BE71" s="524"/>
      <c r="BF71" s="686"/>
      <c r="BG71" s="503"/>
      <c r="BH71" s="524"/>
      <c r="BI71" s="686"/>
      <c r="BJ71" s="503"/>
      <c r="BK71" s="524"/>
      <c r="BL71" s="686"/>
      <c r="BM71" s="503"/>
      <c r="BN71" s="524"/>
      <c r="BO71" s="525">
        <f t="shared" si="2"/>
        <v>0</v>
      </c>
      <c r="BP71" s="527"/>
      <c r="BQ71" s="526"/>
      <c r="BR71" s="278"/>
      <c r="BS71" s="278"/>
    </row>
    <row r="72" spans="1:71" ht="13.5" customHeight="1" x14ac:dyDescent="0.25">
      <c r="B72" s="97"/>
      <c r="C72" s="289"/>
      <c r="D72" s="289" t="s">
        <v>655</v>
      </c>
      <c r="E72" s="289"/>
      <c r="F72" s="289"/>
      <c r="G72" s="289"/>
      <c r="H72" s="289"/>
      <c r="I72" s="289"/>
      <c r="J72" s="289"/>
      <c r="K72" s="289"/>
      <c r="L72" s="289"/>
      <c r="M72" s="289"/>
      <c r="N72" s="289"/>
      <c r="O72" s="289"/>
      <c r="P72" s="289"/>
      <c r="Q72" s="306"/>
      <c r="R72" s="306"/>
      <c r="S72" s="306"/>
      <c r="T72" s="686"/>
      <c r="U72" s="503"/>
      <c r="V72" s="524"/>
      <c r="W72" s="686"/>
      <c r="X72" s="503"/>
      <c r="Y72" s="524"/>
      <c r="Z72" s="686"/>
      <c r="AA72" s="503"/>
      <c r="AB72" s="524"/>
      <c r="AC72" s="686"/>
      <c r="AD72" s="503"/>
      <c r="AE72" s="524"/>
      <c r="AF72" s="525">
        <f t="shared" si="1"/>
        <v>0</v>
      </c>
      <c r="AG72" s="527"/>
      <c r="AH72" s="526"/>
      <c r="AJ72" s="278"/>
      <c r="AK72" s="97"/>
      <c r="AL72" s="289"/>
      <c r="AM72" s="289"/>
      <c r="AN72" s="289"/>
      <c r="AO72" s="289"/>
      <c r="AP72" s="289"/>
      <c r="AQ72" s="289"/>
      <c r="AR72" s="289"/>
      <c r="AS72" s="289"/>
      <c r="AT72" s="289"/>
      <c r="AU72" s="289"/>
      <c r="AV72" s="289"/>
      <c r="AW72" s="289"/>
      <c r="AX72" s="289"/>
      <c r="AY72" s="289"/>
      <c r="AZ72" s="306"/>
      <c r="BA72" s="306"/>
      <c r="BB72" s="306"/>
      <c r="BC72" s="686"/>
      <c r="BD72" s="503"/>
      <c r="BE72" s="524"/>
      <c r="BF72" s="686"/>
      <c r="BG72" s="503"/>
      <c r="BH72" s="524"/>
      <c r="BI72" s="686"/>
      <c r="BJ72" s="503"/>
      <c r="BK72" s="524"/>
      <c r="BL72" s="686"/>
      <c r="BM72" s="503"/>
      <c r="BN72" s="524"/>
      <c r="BO72" s="525">
        <f t="shared" si="2"/>
        <v>0</v>
      </c>
      <c r="BP72" s="527"/>
      <c r="BQ72" s="526"/>
      <c r="BR72" s="278"/>
      <c r="BS72" s="278"/>
    </row>
    <row r="73" spans="1:71" ht="13.5" customHeight="1" x14ac:dyDescent="0.25">
      <c r="B73" s="97"/>
      <c r="C73" s="289"/>
      <c r="D73" s="289" t="s">
        <v>656</v>
      </c>
      <c r="E73" s="289"/>
      <c r="F73" s="289"/>
      <c r="G73" s="289"/>
      <c r="H73" s="289"/>
      <c r="I73" s="289"/>
      <c r="J73" s="289"/>
      <c r="K73" s="289"/>
      <c r="L73" s="289"/>
      <c r="M73" s="289"/>
      <c r="N73" s="289"/>
      <c r="O73" s="289"/>
      <c r="P73" s="289"/>
      <c r="Q73" s="306"/>
      <c r="R73" s="306"/>
      <c r="S73" s="306"/>
      <c r="T73" s="686"/>
      <c r="U73" s="503"/>
      <c r="V73" s="524"/>
      <c r="W73" s="686"/>
      <c r="X73" s="503"/>
      <c r="Y73" s="524"/>
      <c r="Z73" s="686"/>
      <c r="AA73" s="503"/>
      <c r="AB73" s="524"/>
      <c r="AC73" s="686"/>
      <c r="AD73" s="503"/>
      <c r="AE73" s="524"/>
      <c r="AF73" s="525">
        <f t="shared" si="1"/>
        <v>0</v>
      </c>
      <c r="AG73" s="527"/>
      <c r="AH73" s="526"/>
      <c r="AJ73" s="278"/>
      <c r="AK73" s="97"/>
      <c r="AL73" s="289"/>
      <c r="AM73" s="289"/>
      <c r="AN73" s="289"/>
      <c r="AO73" s="289"/>
      <c r="AP73" s="289"/>
      <c r="AQ73" s="289"/>
      <c r="AR73" s="289"/>
      <c r="AS73" s="289"/>
      <c r="AT73" s="289"/>
      <c r="AU73" s="289"/>
      <c r="AV73" s="289"/>
      <c r="AW73" s="289"/>
      <c r="AX73" s="289"/>
      <c r="AY73" s="289"/>
      <c r="AZ73" s="306"/>
      <c r="BA73" s="306"/>
      <c r="BB73" s="306"/>
      <c r="BC73" s="686"/>
      <c r="BD73" s="503"/>
      <c r="BE73" s="524"/>
      <c r="BF73" s="686"/>
      <c r="BG73" s="503"/>
      <c r="BH73" s="524"/>
      <c r="BI73" s="686"/>
      <c r="BJ73" s="503"/>
      <c r="BK73" s="524"/>
      <c r="BL73" s="686"/>
      <c r="BM73" s="503"/>
      <c r="BN73" s="524"/>
      <c r="BO73" s="525">
        <f t="shared" si="2"/>
        <v>0</v>
      </c>
      <c r="BP73" s="527"/>
      <c r="BQ73" s="526"/>
      <c r="BR73" s="278"/>
      <c r="BS73" s="278"/>
    </row>
    <row r="74" spans="1:71" ht="13.5" customHeight="1" x14ac:dyDescent="0.25">
      <c r="B74" s="97"/>
      <c r="C74" s="289"/>
      <c r="D74" s="289" t="s">
        <v>657</v>
      </c>
      <c r="E74" s="289"/>
      <c r="F74" s="289"/>
      <c r="G74" s="289"/>
      <c r="H74" s="289"/>
      <c r="I74" s="289"/>
      <c r="J74" s="289"/>
      <c r="K74" s="289"/>
      <c r="L74" s="289"/>
      <c r="M74" s="289"/>
      <c r="N74" s="289"/>
      <c r="O74" s="289"/>
      <c r="P74" s="289"/>
      <c r="Q74" s="306"/>
      <c r="R74" s="306"/>
      <c r="S74" s="306"/>
      <c r="T74" s="686"/>
      <c r="U74" s="503"/>
      <c r="V74" s="524"/>
      <c r="W74" s="686"/>
      <c r="X74" s="503"/>
      <c r="Y74" s="524"/>
      <c r="Z74" s="686"/>
      <c r="AA74" s="503"/>
      <c r="AB74" s="524"/>
      <c r="AC74" s="686"/>
      <c r="AD74" s="503"/>
      <c r="AE74" s="524"/>
      <c r="AF74" s="525">
        <f t="shared" si="1"/>
        <v>0</v>
      </c>
      <c r="AG74" s="527"/>
      <c r="AH74" s="526"/>
      <c r="AJ74" s="278"/>
      <c r="AK74" s="296">
        <v>9</v>
      </c>
      <c r="AL74" s="81" t="s">
        <v>658</v>
      </c>
      <c r="AM74" s="81"/>
      <c r="AN74" s="81"/>
      <c r="AO74" s="81"/>
      <c r="AP74" s="81"/>
      <c r="AQ74" s="81"/>
      <c r="AR74" s="81"/>
      <c r="AS74" s="81"/>
      <c r="AT74" s="81"/>
      <c r="AU74" s="81"/>
      <c r="AV74" s="81"/>
      <c r="AW74" s="81"/>
      <c r="AX74" s="81"/>
      <c r="AY74" s="81"/>
      <c r="AZ74" s="311"/>
      <c r="BA74" s="311"/>
      <c r="BB74" s="311"/>
      <c r="BC74" s="703">
        <f>SUM(BC45:BE73)+SUM(T45:V76)</f>
        <v>0</v>
      </c>
      <c r="BD74" s="535"/>
      <c r="BE74" s="536"/>
      <c r="BF74" s="703">
        <f>SUM(BF45:BH73)+SUM(W45:Y76)</f>
        <v>0</v>
      </c>
      <c r="BG74" s="535"/>
      <c r="BH74" s="536"/>
      <c r="BI74" s="703">
        <f>SUM(BI45:BK73)+SUM(Z45:AB76)</f>
        <v>0</v>
      </c>
      <c r="BJ74" s="535"/>
      <c r="BK74" s="536"/>
      <c r="BL74" s="703">
        <f>SUM(BL45:BN73)+SUM(AC45:AE76)</f>
        <v>0</v>
      </c>
      <c r="BM74" s="535"/>
      <c r="BN74" s="536"/>
      <c r="BO74" s="703">
        <f>SUM(BO45:BQ73)+SUM(AF45:AH76)</f>
        <v>0</v>
      </c>
      <c r="BP74" s="535"/>
      <c r="BQ74" s="536"/>
      <c r="BR74" s="278"/>
      <c r="BS74" s="278"/>
    </row>
    <row r="75" spans="1:71" ht="13.5" customHeight="1" x14ac:dyDescent="0.25">
      <c r="B75" s="97"/>
      <c r="C75" s="289"/>
      <c r="D75" s="289" t="s">
        <v>659</v>
      </c>
      <c r="E75" s="289"/>
      <c r="F75" s="289"/>
      <c r="G75" s="289"/>
      <c r="H75" s="289"/>
      <c r="I75" s="289"/>
      <c r="J75" s="289"/>
      <c r="K75" s="289"/>
      <c r="L75" s="289"/>
      <c r="M75" s="289"/>
      <c r="N75" s="289"/>
      <c r="O75" s="289"/>
      <c r="P75" s="289"/>
      <c r="Q75" s="306"/>
      <c r="R75" s="306"/>
      <c r="S75" s="306"/>
      <c r="T75" s="686"/>
      <c r="U75" s="503"/>
      <c r="V75" s="524"/>
      <c r="W75" s="686"/>
      <c r="X75" s="503"/>
      <c r="Y75" s="524"/>
      <c r="Z75" s="686"/>
      <c r="AA75" s="503"/>
      <c r="AB75" s="524"/>
      <c r="AC75" s="686"/>
      <c r="AD75" s="503"/>
      <c r="AE75" s="524"/>
      <c r="AF75" s="525">
        <f t="shared" si="1"/>
        <v>0</v>
      </c>
      <c r="AG75" s="527"/>
      <c r="AH75" s="526"/>
      <c r="AJ75" s="278"/>
      <c r="AK75" s="312">
        <v>10</v>
      </c>
      <c r="AL75" s="313" t="s">
        <v>660</v>
      </c>
      <c r="AM75" s="313"/>
      <c r="AN75" s="313"/>
      <c r="AO75" s="313"/>
      <c r="AP75" s="313"/>
      <c r="AQ75" s="280"/>
      <c r="AR75" s="280"/>
      <c r="AS75" s="280"/>
      <c r="AT75" s="280"/>
      <c r="AU75" s="280"/>
      <c r="AV75" s="280"/>
      <c r="AW75" s="280"/>
      <c r="AX75" s="280"/>
      <c r="AY75" s="280"/>
      <c r="AZ75" s="314"/>
      <c r="BA75" s="314"/>
      <c r="BB75" s="314"/>
      <c r="BC75" s="711">
        <f>BC74-T$70</f>
        <v>0</v>
      </c>
      <c r="BD75" s="535"/>
      <c r="BE75" s="536"/>
      <c r="BF75" s="711">
        <f>BF74-W$70</f>
        <v>0</v>
      </c>
      <c r="BG75" s="535"/>
      <c r="BH75" s="536"/>
      <c r="BI75" s="711">
        <f>BI74-Z$70</f>
        <v>0</v>
      </c>
      <c r="BJ75" s="535"/>
      <c r="BK75" s="536"/>
      <c r="BL75" s="711">
        <f>BL74-AC$70</f>
        <v>0</v>
      </c>
      <c r="BM75" s="535"/>
      <c r="BN75" s="536"/>
      <c r="BO75" s="711">
        <f>BO74-AF$70</f>
        <v>0</v>
      </c>
      <c r="BP75" s="535"/>
      <c r="BQ75" s="536"/>
      <c r="BR75" s="278"/>
      <c r="BS75" s="278"/>
    </row>
    <row r="76" spans="1:71" ht="13.5" customHeight="1" x14ac:dyDescent="0.25">
      <c r="B76" s="97"/>
      <c r="C76" s="289"/>
      <c r="D76" s="289" t="s">
        <v>661</v>
      </c>
      <c r="E76" s="289"/>
      <c r="F76" s="289"/>
      <c r="G76" s="289"/>
      <c r="H76" s="289"/>
      <c r="I76" s="289"/>
      <c r="J76" s="289"/>
      <c r="K76" s="289"/>
      <c r="L76" s="289"/>
      <c r="M76" s="289"/>
      <c r="N76" s="289"/>
      <c r="O76" s="289"/>
      <c r="P76" s="289"/>
      <c r="Q76" s="306"/>
      <c r="R76" s="306"/>
      <c r="S76" s="306"/>
      <c r="T76" s="686"/>
      <c r="U76" s="503"/>
      <c r="V76" s="524"/>
      <c r="W76" s="686"/>
      <c r="X76" s="503"/>
      <c r="Y76" s="524"/>
      <c r="Z76" s="686"/>
      <c r="AA76" s="503"/>
      <c r="AB76" s="524"/>
      <c r="AC76" s="686"/>
      <c r="AD76" s="503"/>
      <c r="AE76" s="524"/>
      <c r="AF76" s="525">
        <f t="shared" si="1"/>
        <v>0</v>
      </c>
      <c r="AG76" s="527"/>
      <c r="AH76" s="526"/>
      <c r="AJ76" s="278"/>
      <c r="AK76" s="312">
        <v>11</v>
      </c>
      <c r="AL76" s="313" t="s">
        <v>662</v>
      </c>
      <c r="AM76" s="313"/>
      <c r="AN76" s="313"/>
      <c r="AO76" s="313"/>
      <c r="AP76" s="313"/>
      <c r="AQ76" s="280"/>
      <c r="AR76" s="280"/>
      <c r="AS76" s="280"/>
      <c r="AT76" s="280"/>
      <c r="AU76" s="280"/>
      <c r="AV76" s="280"/>
      <c r="AW76" s="280"/>
      <c r="AX76" s="280"/>
      <c r="AY76" s="280"/>
      <c r="AZ76" s="314"/>
      <c r="BA76" s="314"/>
      <c r="BB76" s="314"/>
      <c r="BC76" s="711">
        <f>BC75-T56</f>
        <v>0</v>
      </c>
      <c r="BD76" s="535"/>
      <c r="BE76" s="536"/>
      <c r="BF76" s="711">
        <f>BF75-W56</f>
        <v>0</v>
      </c>
      <c r="BG76" s="535"/>
      <c r="BH76" s="536"/>
      <c r="BI76" s="711">
        <f>BI75-Z56</f>
        <v>0</v>
      </c>
      <c r="BJ76" s="535"/>
      <c r="BK76" s="536"/>
      <c r="BL76" s="711">
        <f>BL75-AC56</f>
        <v>0</v>
      </c>
      <c r="BM76" s="535"/>
      <c r="BN76" s="536"/>
      <c r="BO76" s="711">
        <f>BO75-AF56</f>
        <v>0</v>
      </c>
      <c r="BP76" s="535"/>
      <c r="BQ76" s="536"/>
      <c r="BR76" s="278"/>
      <c r="BS76" s="278"/>
    </row>
    <row r="77" spans="1:71" ht="13.5" customHeight="1" x14ac:dyDescent="0.25">
      <c r="A77" s="279"/>
      <c r="B77" s="41"/>
      <c r="C77" s="41"/>
      <c r="D77" s="41"/>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row>
    <row r="79" spans="1:71" ht="13.5" customHeight="1" x14ac:dyDescent="0.25">
      <c r="A79" s="278"/>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278"/>
      <c r="AJ79" s="279"/>
      <c r="AK79" s="49" t="s">
        <v>663</v>
      </c>
      <c r="AL79" s="277"/>
      <c r="AM79" s="277"/>
      <c r="AN79" s="277"/>
      <c r="AO79" s="277"/>
      <c r="AP79" s="277"/>
      <c r="AQ79" s="277"/>
      <c r="AR79" s="277"/>
      <c r="AS79" s="277"/>
      <c r="AT79" s="277"/>
      <c r="AU79" s="277"/>
      <c r="AV79" s="277"/>
      <c r="AW79" s="277"/>
      <c r="AX79" s="277"/>
      <c r="AY79" s="277"/>
      <c r="AZ79" s="277"/>
      <c r="BA79" s="277"/>
      <c r="BB79" s="277"/>
      <c r="BC79" s="277"/>
      <c r="BD79" s="277"/>
      <c r="BE79" s="277"/>
      <c r="BF79" s="277"/>
      <c r="BG79" s="277"/>
      <c r="BH79" s="277"/>
      <c r="BI79" s="277"/>
      <c r="BJ79" s="277"/>
      <c r="BK79" s="277"/>
      <c r="BL79" s="277"/>
      <c r="BM79" s="277"/>
      <c r="BN79" s="277"/>
      <c r="BO79" s="277"/>
      <c r="BP79" s="277"/>
      <c r="BQ79" s="277"/>
      <c r="BR79" s="277"/>
      <c r="BS79" s="279"/>
    </row>
    <row r="80" spans="1:71" ht="13.5" customHeight="1" x14ac:dyDescent="0.25">
      <c r="B80" s="278"/>
      <c r="C80" s="278"/>
      <c r="D80" s="278"/>
      <c r="E80" s="278"/>
      <c r="F80" s="278"/>
      <c r="G80" s="278"/>
      <c r="H80" s="278"/>
      <c r="I80" s="278"/>
      <c r="J80" s="278"/>
      <c r="K80" s="278"/>
      <c r="L80" s="278"/>
      <c r="M80" s="278"/>
      <c r="N80" s="278"/>
      <c r="O80" s="278"/>
      <c r="P80" s="278"/>
      <c r="Q80" s="278"/>
      <c r="R80" s="278"/>
      <c r="S80" s="278"/>
      <c r="T80" s="278"/>
      <c r="U80" s="278"/>
      <c r="V80" s="278"/>
      <c r="W80" s="278"/>
      <c r="X80" s="278"/>
      <c r="Y80" s="278"/>
      <c r="Z80" s="278"/>
      <c r="AA80" s="278"/>
      <c r="AB80" s="278"/>
      <c r="AC80" s="278"/>
      <c r="AD80" s="278"/>
      <c r="AE80" s="278"/>
      <c r="AF80" s="278"/>
      <c r="AG80" s="278"/>
      <c r="AH80" s="278"/>
      <c r="AJ80" s="278"/>
    </row>
    <row r="81" spans="1:71" ht="13.5" customHeight="1" x14ac:dyDescent="0.25">
      <c r="A81" s="278"/>
      <c r="B81" s="99"/>
      <c r="C81" s="280"/>
      <c r="D81" s="280"/>
      <c r="E81" s="280"/>
      <c r="F81" s="280"/>
      <c r="G81" s="280"/>
      <c r="H81" s="280"/>
      <c r="I81" s="280"/>
      <c r="J81" s="280"/>
      <c r="K81" s="280"/>
      <c r="L81" s="280"/>
      <c r="M81" s="280"/>
      <c r="N81" s="280"/>
      <c r="O81" s="280"/>
      <c r="P81" s="280"/>
      <c r="Q81" s="281" t="s">
        <v>570</v>
      </c>
      <c r="R81" s="281" t="s">
        <v>570</v>
      </c>
      <c r="S81" s="281" t="s">
        <v>570</v>
      </c>
      <c r="T81" s="282" t="s">
        <v>571</v>
      </c>
      <c r="U81" s="283"/>
      <c r="V81" s="284"/>
      <c r="W81" s="283" t="s">
        <v>572</v>
      </c>
      <c r="X81" s="283"/>
      <c r="Y81" s="283"/>
      <c r="Z81" s="282" t="s">
        <v>573</v>
      </c>
      <c r="AA81" s="283"/>
      <c r="AB81" s="284"/>
      <c r="AC81" s="283" t="s">
        <v>574</v>
      </c>
      <c r="AD81" s="283"/>
      <c r="AE81" s="283"/>
      <c r="AF81" s="282" t="s">
        <v>4</v>
      </c>
      <c r="AG81" s="283"/>
      <c r="AH81" s="284"/>
      <c r="AJ81" s="278"/>
      <c r="AK81" s="315"/>
      <c r="AL81" s="316"/>
      <c r="AM81" s="316"/>
      <c r="AN81" s="316"/>
      <c r="AO81" s="316"/>
      <c r="AP81" s="316"/>
      <c r="AQ81" s="316"/>
      <c r="AR81" s="316"/>
      <c r="AS81" s="316"/>
      <c r="AT81" s="316"/>
      <c r="AU81" s="316"/>
      <c r="AV81" s="316"/>
      <c r="AW81" s="316"/>
      <c r="AX81" s="316"/>
      <c r="AY81" s="316"/>
      <c r="AZ81" s="316"/>
      <c r="BA81" s="316"/>
      <c r="BB81" s="317"/>
      <c r="BC81" s="317"/>
      <c r="BD81" s="318" t="s">
        <v>571</v>
      </c>
      <c r="BE81" s="317"/>
      <c r="BF81" s="319"/>
      <c r="BG81" s="317" t="s">
        <v>572</v>
      </c>
      <c r="BH81" s="317"/>
      <c r="BI81" s="317"/>
      <c r="BJ81" s="318" t="s">
        <v>573</v>
      </c>
      <c r="BK81" s="317"/>
      <c r="BL81" s="319"/>
      <c r="BM81" s="317" t="s">
        <v>574</v>
      </c>
      <c r="BN81" s="317"/>
      <c r="BO81" s="317"/>
      <c r="BP81" s="318" t="s">
        <v>4</v>
      </c>
      <c r="BQ81" s="317"/>
      <c r="BR81" s="320"/>
      <c r="BS81" s="278"/>
    </row>
    <row r="82" spans="1:71" ht="13.5" customHeight="1" x14ac:dyDescent="0.25">
      <c r="A82" s="278"/>
      <c r="B82" s="285" t="s">
        <v>664</v>
      </c>
      <c r="C82" s="286"/>
      <c r="D82" s="286"/>
      <c r="E82" s="286"/>
      <c r="F82" s="286"/>
      <c r="G82" s="286"/>
      <c r="H82" s="286"/>
      <c r="I82" s="286"/>
      <c r="J82" s="286"/>
      <c r="K82" s="286"/>
      <c r="L82" s="286"/>
      <c r="M82" s="286"/>
      <c r="N82" s="286"/>
      <c r="O82" s="286"/>
      <c r="P82" s="286"/>
      <c r="Q82" s="286"/>
      <c r="R82" s="286"/>
      <c r="S82" s="286"/>
      <c r="T82" s="286"/>
      <c r="U82" s="286"/>
      <c r="V82" s="286"/>
      <c r="W82" s="286"/>
      <c r="X82" s="286"/>
      <c r="Y82" s="286"/>
      <c r="Z82" s="286"/>
      <c r="AA82" s="286"/>
      <c r="AB82" s="286"/>
      <c r="AC82" s="286"/>
      <c r="AD82" s="286"/>
      <c r="AE82" s="286"/>
      <c r="AF82" s="286"/>
      <c r="AG82" s="286"/>
      <c r="AH82" s="304"/>
      <c r="AJ82" s="278"/>
      <c r="AK82" s="321"/>
      <c r="AL82" s="213"/>
      <c r="AM82" s="213"/>
      <c r="AN82" s="213"/>
      <c r="AO82" s="213"/>
      <c r="AP82" s="213"/>
      <c r="AQ82" s="213"/>
      <c r="AR82" s="213"/>
      <c r="AS82" s="213"/>
      <c r="AT82" s="213"/>
      <c r="AU82" s="213"/>
      <c r="AV82" s="213"/>
      <c r="AW82" s="213"/>
      <c r="AX82" s="213"/>
      <c r="AY82" s="213"/>
      <c r="AZ82" s="213"/>
      <c r="BA82" s="213"/>
      <c r="BD82" s="723"/>
      <c r="BE82" s="505"/>
      <c r="BF82" s="532"/>
      <c r="BG82" s="723"/>
      <c r="BH82" s="505"/>
      <c r="BI82" s="532"/>
      <c r="BJ82" s="723"/>
      <c r="BK82" s="505"/>
      <c r="BL82" s="532"/>
      <c r="BM82" s="723"/>
      <c r="BN82" s="505"/>
      <c r="BO82" s="532"/>
      <c r="BP82" s="723"/>
      <c r="BQ82" s="505"/>
      <c r="BR82" s="532"/>
      <c r="BS82" s="278"/>
    </row>
    <row r="83" spans="1:71" ht="13.5" customHeight="1" x14ac:dyDescent="0.25">
      <c r="A83" s="278"/>
      <c r="B83" s="97">
        <v>12</v>
      </c>
      <c r="C83" s="289" t="s">
        <v>665</v>
      </c>
      <c r="D83" s="289"/>
      <c r="E83" s="289"/>
      <c r="F83" s="289"/>
      <c r="G83" s="289"/>
      <c r="H83" s="289"/>
      <c r="I83" s="289"/>
      <c r="J83" s="289"/>
      <c r="K83" s="289"/>
      <c r="L83" s="289"/>
      <c r="M83" s="289"/>
      <c r="N83" s="289"/>
      <c r="O83" s="289"/>
      <c r="P83" s="289"/>
      <c r="Q83" s="97"/>
      <c r="R83" s="97"/>
      <c r="S83" s="97"/>
      <c r="T83" s="525"/>
      <c r="U83" s="527"/>
      <c r="V83" s="526"/>
      <c r="W83" s="525"/>
      <c r="X83" s="527"/>
      <c r="Y83" s="526"/>
      <c r="Z83" s="525"/>
      <c r="AA83" s="527"/>
      <c r="AB83" s="526"/>
      <c r="AC83" s="525"/>
      <c r="AD83" s="527"/>
      <c r="AE83" s="526"/>
      <c r="AF83" s="525">
        <f t="shared" ref="AF83:AF89" si="3">SUM(T83:AE83)</f>
        <v>0</v>
      </c>
      <c r="AG83" s="527"/>
      <c r="AH83" s="526"/>
      <c r="AJ83" s="278"/>
      <c r="AK83" s="46"/>
      <c r="AL83" s="47" t="s">
        <v>666</v>
      </c>
      <c r="AM83" s="177"/>
      <c r="AN83" s="177"/>
      <c r="AO83" s="177"/>
      <c r="AP83" s="177"/>
      <c r="AQ83" s="177"/>
      <c r="AR83" s="177"/>
      <c r="AS83" s="177"/>
      <c r="AT83" s="177"/>
      <c r="AU83" s="177"/>
      <c r="AV83" s="177"/>
      <c r="AW83" s="177"/>
      <c r="AX83" s="177"/>
      <c r="AY83" s="177"/>
      <c r="AZ83" s="177"/>
      <c r="BA83" s="177"/>
      <c r="BB83" s="177"/>
      <c r="BC83" s="177"/>
      <c r="BD83" s="533"/>
      <c r="BE83" s="503"/>
      <c r="BF83" s="524"/>
      <c r="BG83" s="533"/>
      <c r="BH83" s="503"/>
      <c r="BI83" s="524"/>
      <c r="BJ83" s="533"/>
      <c r="BK83" s="503"/>
      <c r="BL83" s="524"/>
      <c r="BM83" s="533"/>
      <c r="BN83" s="503"/>
      <c r="BO83" s="524"/>
      <c r="BP83" s="533"/>
      <c r="BQ83" s="503"/>
      <c r="BR83" s="524"/>
      <c r="BS83" s="278"/>
    </row>
    <row r="84" spans="1:71" ht="13.5" customHeight="1" x14ac:dyDescent="0.25">
      <c r="A84" s="278"/>
      <c r="B84" s="97">
        <v>13</v>
      </c>
      <c r="C84" s="289" t="s">
        <v>667</v>
      </c>
      <c r="D84" s="289"/>
      <c r="E84" s="289"/>
      <c r="F84" s="289"/>
      <c r="G84" s="289"/>
      <c r="H84" s="289"/>
      <c r="I84" s="289"/>
      <c r="J84" s="289"/>
      <c r="K84" s="289"/>
      <c r="L84" s="289"/>
      <c r="M84" s="289"/>
      <c r="N84" s="289"/>
      <c r="O84" s="289"/>
      <c r="P84" s="289"/>
      <c r="Q84" s="97"/>
      <c r="R84" s="97"/>
      <c r="S84" s="97"/>
      <c r="T84" s="686"/>
      <c r="U84" s="503"/>
      <c r="V84" s="524"/>
      <c r="W84" s="686"/>
      <c r="X84" s="503"/>
      <c r="Y84" s="524"/>
      <c r="Z84" s="686"/>
      <c r="AA84" s="503"/>
      <c r="AB84" s="524"/>
      <c r="AC84" s="686"/>
      <c r="AD84" s="503"/>
      <c r="AE84" s="524"/>
      <c r="AF84" s="525">
        <f t="shared" si="3"/>
        <v>0</v>
      </c>
      <c r="AG84" s="527"/>
      <c r="AH84" s="526"/>
      <c r="AJ84" s="278"/>
      <c r="AK84" s="309"/>
      <c r="AL84" s="41"/>
      <c r="BD84" s="722"/>
      <c r="BE84" s="529"/>
      <c r="BF84" s="530"/>
      <c r="BG84" s="722"/>
      <c r="BH84" s="529"/>
      <c r="BI84" s="530"/>
      <c r="BJ84" s="722"/>
      <c r="BK84" s="529"/>
      <c r="BL84" s="530"/>
      <c r="BM84" s="722"/>
      <c r="BN84" s="529"/>
      <c r="BO84" s="530"/>
      <c r="BP84" s="722"/>
      <c r="BQ84" s="529"/>
      <c r="BR84" s="530"/>
      <c r="BS84" s="278"/>
    </row>
    <row r="85" spans="1:71" ht="13.5" customHeight="1" x14ac:dyDescent="0.25">
      <c r="A85" s="278"/>
      <c r="B85" s="97">
        <v>14</v>
      </c>
      <c r="C85" s="289" t="s">
        <v>668</v>
      </c>
      <c r="D85" s="289"/>
      <c r="E85" s="289"/>
      <c r="F85" s="289"/>
      <c r="G85" s="289"/>
      <c r="H85" s="289"/>
      <c r="I85" s="289"/>
      <c r="J85" s="289"/>
      <c r="K85" s="289"/>
      <c r="L85" s="289"/>
      <c r="M85" s="289"/>
      <c r="N85" s="289"/>
      <c r="O85" s="289"/>
      <c r="P85" s="289"/>
      <c r="Q85" s="97"/>
      <c r="R85" s="97"/>
      <c r="S85" s="97"/>
      <c r="T85" s="686"/>
      <c r="U85" s="503"/>
      <c r="V85" s="524"/>
      <c r="W85" s="686"/>
      <c r="X85" s="503"/>
      <c r="Y85" s="524"/>
      <c r="Z85" s="686"/>
      <c r="AA85" s="503"/>
      <c r="AB85" s="524"/>
      <c r="AC85" s="686"/>
      <c r="AD85" s="503"/>
      <c r="AE85" s="524"/>
      <c r="AF85" s="525">
        <f t="shared" si="3"/>
        <v>0</v>
      </c>
      <c r="AG85" s="527"/>
      <c r="AH85" s="526"/>
      <c r="AJ85" s="278"/>
      <c r="AK85" s="46"/>
      <c r="AL85" s="47" t="s">
        <v>669</v>
      </c>
      <c r="AM85" s="177"/>
      <c r="AN85" s="177"/>
      <c r="AO85" s="177"/>
      <c r="AP85" s="177"/>
      <c r="AQ85" s="177"/>
      <c r="AR85" s="177"/>
      <c r="AS85" s="177"/>
      <c r="AT85" s="177"/>
      <c r="AU85" s="177"/>
      <c r="AV85" s="177"/>
      <c r="AW85" s="177"/>
      <c r="AX85" s="177"/>
      <c r="AY85" s="177"/>
      <c r="AZ85" s="177"/>
      <c r="BA85" s="177"/>
      <c r="BB85" s="177"/>
      <c r="BC85" s="177"/>
      <c r="BD85" s="533"/>
      <c r="BE85" s="503"/>
      <c r="BF85" s="524"/>
      <c r="BG85" s="533"/>
      <c r="BH85" s="503"/>
      <c r="BI85" s="524"/>
      <c r="BJ85" s="533"/>
      <c r="BK85" s="503"/>
      <c r="BL85" s="524"/>
      <c r="BM85" s="533"/>
      <c r="BN85" s="503"/>
      <c r="BO85" s="524"/>
      <c r="BP85" s="533"/>
      <c r="BQ85" s="503"/>
      <c r="BR85" s="524"/>
      <c r="BS85" s="278"/>
    </row>
    <row r="86" spans="1:71" ht="13.5" customHeight="1" x14ac:dyDescent="0.25">
      <c r="A86" s="278"/>
      <c r="B86" s="97">
        <v>15</v>
      </c>
      <c r="C86" s="289" t="s">
        <v>670</v>
      </c>
      <c r="D86" s="289"/>
      <c r="E86" s="289"/>
      <c r="F86" s="289"/>
      <c r="G86" s="289"/>
      <c r="H86" s="289"/>
      <c r="I86" s="289"/>
      <c r="J86" s="289"/>
      <c r="K86" s="289"/>
      <c r="L86" s="289"/>
      <c r="M86" s="289"/>
      <c r="N86" s="289"/>
      <c r="O86" s="289"/>
      <c r="P86" s="289"/>
      <c r="Q86" s="97"/>
      <c r="R86" s="97"/>
      <c r="S86" s="97"/>
      <c r="T86" s="686"/>
      <c r="U86" s="503"/>
      <c r="V86" s="524"/>
      <c r="W86" s="686"/>
      <c r="X86" s="503"/>
      <c r="Y86" s="524"/>
      <c r="Z86" s="686"/>
      <c r="AA86" s="503"/>
      <c r="AB86" s="524"/>
      <c r="AC86" s="686"/>
      <c r="AD86" s="503"/>
      <c r="AE86" s="524"/>
      <c r="AF86" s="525">
        <f t="shared" si="3"/>
        <v>0</v>
      </c>
      <c r="AG86" s="527"/>
      <c r="AH86" s="526"/>
      <c r="AJ86" s="278"/>
      <c r="AK86" s="309"/>
      <c r="AL86" s="41"/>
      <c r="BD86" s="722">
        <f>BC36</f>
        <v>0</v>
      </c>
      <c r="BE86" s="529"/>
      <c r="BF86" s="530"/>
      <c r="BG86" s="722">
        <f>BF36</f>
        <v>0</v>
      </c>
      <c r="BH86" s="529"/>
      <c r="BI86" s="530"/>
      <c r="BJ86" s="722">
        <f>BI36</f>
        <v>0</v>
      </c>
      <c r="BK86" s="529"/>
      <c r="BL86" s="530"/>
      <c r="BM86" s="722">
        <f>BL36</f>
        <v>0</v>
      </c>
      <c r="BN86" s="529"/>
      <c r="BO86" s="530"/>
      <c r="BP86" s="722">
        <f>BO36</f>
        <v>0</v>
      </c>
      <c r="BQ86" s="529"/>
      <c r="BR86" s="530"/>
      <c r="BS86" s="278"/>
    </row>
    <row r="87" spans="1:71" ht="13.5" customHeight="1" x14ac:dyDescent="0.25">
      <c r="A87" s="278"/>
      <c r="B87" s="97">
        <v>16</v>
      </c>
      <c r="C87" s="289" t="s">
        <v>671</v>
      </c>
      <c r="D87" s="289"/>
      <c r="E87" s="289"/>
      <c r="F87" s="289"/>
      <c r="G87" s="289"/>
      <c r="H87" s="289"/>
      <c r="I87" s="289"/>
      <c r="J87" s="289"/>
      <c r="K87" s="289"/>
      <c r="L87" s="289"/>
      <c r="M87" s="289"/>
      <c r="N87" s="289"/>
      <c r="O87" s="289"/>
      <c r="P87" s="289"/>
      <c r="Q87" s="97"/>
      <c r="R87" s="97"/>
      <c r="S87" s="97"/>
      <c r="T87" s="686"/>
      <c r="U87" s="503"/>
      <c r="V87" s="524"/>
      <c r="W87" s="686"/>
      <c r="X87" s="503"/>
      <c r="Y87" s="524"/>
      <c r="Z87" s="686"/>
      <c r="AA87" s="503"/>
      <c r="AB87" s="524"/>
      <c r="AC87" s="686"/>
      <c r="AD87" s="503"/>
      <c r="AE87" s="524"/>
      <c r="AF87" s="525">
        <f t="shared" si="3"/>
        <v>0</v>
      </c>
      <c r="AG87" s="527"/>
      <c r="AH87" s="526"/>
      <c r="AJ87" s="278"/>
      <c r="AK87" s="46"/>
      <c r="AL87" s="47" t="s">
        <v>672</v>
      </c>
      <c r="AM87" s="177"/>
      <c r="AN87" s="177"/>
      <c r="AO87" s="177"/>
      <c r="AP87" s="177"/>
      <c r="AQ87" s="177"/>
      <c r="AR87" s="177"/>
      <c r="AS87" s="177"/>
      <c r="AT87" s="177"/>
      <c r="AU87" s="177"/>
      <c r="AV87" s="177"/>
      <c r="AW87" s="177"/>
      <c r="AX87" s="177"/>
      <c r="AY87" s="177"/>
      <c r="AZ87" s="177"/>
      <c r="BA87" s="177"/>
      <c r="BB87" s="177"/>
      <c r="BC87" s="177"/>
      <c r="BD87" s="533"/>
      <c r="BE87" s="503"/>
      <c r="BF87" s="524"/>
      <c r="BG87" s="533"/>
      <c r="BH87" s="503"/>
      <c r="BI87" s="524"/>
      <c r="BJ87" s="533"/>
      <c r="BK87" s="503"/>
      <c r="BL87" s="524"/>
      <c r="BM87" s="533"/>
      <c r="BN87" s="503"/>
      <c r="BO87" s="524"/>
      <c r="BP87" s="533"/>
      <c r="BQ87" s="503"/>
      <c r="BR87" s="524"/>
      <c r="BS87" s="278"/>
    </row>
    <row r="88" spans="1:71" ht="13.5" customHeight="1" x14ac:dyDescent="0.25">
      <c r="A88" s="278"/>
      <c r="B88" s="97">
        <v>17</v>
      </c>
      <c r="C88" s="289" t="s">
        <v>673</v>
      </c>
      <c r="D88" s="289"/>
      <c r="E88" s="289"/>
      <c r="F88" s="289"/>
      <c r="G88" s="289"/>
      <c r="H88" s="289"/>
      <c r="I88" s="289"/>
      <c r="J88" s="289"/>
      <c r="K88" s="289"/>
      <c r="L88" s="289"/>
      <c r="M88" s="289"/>
      <c r="N88" s="289"/>
      <c r="O88" s="289"/>
      <c r="P88" s="289"/>
      <c r="Q88" s="97"/>
      <c r="R88" s="97"/>
      <c r="S88" s="97"/>
      <c r="T88" s="686"/>
      <c r="U88" s="503"/>
      <c r="V88" s="524"/>
      <c r="W88" s="686"/>
      <c r="X88" s="503"/>
      <c r="Y88" s="524"/>
      <c r="Z88" s="686"/>
      <c r="AA88" s="503"/>
      <c r="AB88" s="524"/>
      <c r="AC88" s="686"/>
      <c r="AD88" s="503"/>
      <c r="AE88" s="524"/>
      <c r="AF88" s="525">
        <f t="shared" si="3"/>
        <v>0</v>
      </c>
      <c r="AG88" s="527"/>
      <c r="AH88" s="526"/>
      <c r="AJ88" s="278"/>
      <c r="AK88" s="309"/>
      <c r="AL88" s="41"/>
      <c r="BD88" s="722" t="str">
        <f>T90</f>
        <v/>
      </c>
      <c r="BE88" s="529"/>
      <c r="BF88" s="530"/>
      <c r="BG88" s="722" t="str">
        <f>W90</f>
        <v/>
      </c>
      <c r="BH88" s="529"/>
      <c r="BI88" s="530"/>
      <c r="BJ88" s="722" t="str">
        <f>Z90</f>
        <v/>
      </c>
      <c r="BK88" s="529"/>
      <c r="BL88" s="530"/>
      <c r="BM88" s="722" t="str">
        <f>AC90</f>
        <v/>
      </c>
      <c r="BN88" s="529"/>
      <c r="BO88" s="530"/>
      <c r="BP88" s="722" t="str">
        <f>AF90</f>
        <v/>
      </c>
      <c r="BQ88" s="529"/>
      <c r="BR88" s="530"/>
      <c r="BS88" s="278"/>
    </row>
    <row r="89" spans="1:71" ht="13.5" customHeight="1" x14ac:dyDescent="0.25">
      <c r="A89" s="278"/>
      <c r="B89" s="97">
        <v>18</v>
      </c>
      <c r="C89" s="289" t="s">
        <v>674</v>
      </c>
      <c r="D89" s="289"/>
      <c r="E89" s="289"/>
      <c r="F89" s="289"/>
      <c r="G89" s="289"/>
      <c r="H89" s="289"/>
      <c r="I89" s="289"/>
      <c r="J89" s="289"/>
      <c r="K89" s="289"/>
      <c r="L89" s="289"/>
      <c r="M89" s="289"/>
      <c r="N89" s="289"/>
      <c r="O89" s="289"/>
      <c r="P89" s="289"/>
      <c r="Q89" s="97"/>
      <c r="R89" s="97"/>
      <c r="S89" s="97"/>
      <c r="T89" s="686"/>
      <c r="U89" s="503"/>
      <c r="V89" s="524"/>
      <c r="W89" s="686"/>
      <c r="X89" s="503"/>
      <c r="Y89" s="524"/>
      <c r="Z89" s="686"/>
      <c r="AA89" s="503"/>
      <c r="AB89" s="524"/>
      <c r="AC89" s="686"/>
      <c r="AD89" s="503"/>
      <c r="AE89" s="524"/>
      <c r="AF89" s="525">
        <f t="shared" si="3"/>
        <v>0</v>
      </c>
      <c r="AG89" s="527"/>
      <c r="AH89" s="526"/>
      <c r="AJ89" s="278"/>
      <c r="AK89" s="46"/>
      <c r="AL89" s="47" t="s">
        <v>675</v>
      </c>
      <c r="AM89" s="177"/>
      <c r="AN89" s="177"/>
      <c r="AO89" s="177"/>
      <c r="AP89" s="177"/>
      <c r="AQ89" s="177"/>
      <c r="AR89" s="177"/>
      <c r="AS89" s="177"/>
      <c r="AT89" s="177"/>
      <c r="AU89" s="177"/>
      <c r="AV89" s="177"/>
      <c r="AW89" s="177"/>
      <c r="AX89" s="177"/>
      <c r="AY89" s="177"/>
      <c r="AZ89" s="177"/>
      <c r="BA89" s="177"/>
      <c r="BB89" s="177"/>
      <c r="BC89" s="177"/>
      <c r="BD89" s="533"/>
      <c r="BE89" s="503"/>
      <c r="BF89" s="524"/>
      <c r="BG89" s="533"/>
      <c r="BH89" s="503"/>
      <c r="BI89" s="524"/>
      <c r="BJ89" s="533"/>
      <c r="BK89" s="503"/>
      <c r="BL89" s="524"/>
      <c r="BM89" s="533"/>
      <c r="BN89" s="503"/>
      <c r="BO89" s="524"/>
      <c r="BP89" s="533"/>
      <c r="BQ89" s="503"/>
      <c r="BR89" s="524"/>
      <c r="BS89" s="278"/>
    </row>
    <row r="90" spans="1:71" ht="13.5" customHeight="1" x14ac:dyDescent="0.25">
      <c r="A90" s="278"/>
      <c r="B90" s="296">
        <v>19</v>
      </c>
      <c r="C90" s="81" t="s">
        <v>676</v>
      </c>
      <c r="D90" s="81"/>
      <c r="E90" s="81"/>
      <c r="F90" s="81"/>
      <c r="G90" s="81"/>
      <c r="H90" s="81"/>
      <c r="I90" s="81"/>
      <c r="J90" s="81"/>
      <c r="K90" s="81"/>
      <c r="L90" s="81"/>
      <c r="M90" s="81"/>
      <c r="N90" s="81"/>
      <c r="O90" s="81"/>
      <c r="P90" s="81"/>
      <c r="Q90" s="79"/>
      <c r="R90" s="79"/>
      <c r="S90" s="79"/>
      <c r="T90" s="703" t="str">
        <f>IF(SUM(T83:V89)=0,"",SUM(T83:V89))</f>
        <v/>
      </c>
      <c r="U90" s="535"/>
      <c r="V90" s="536"/>
      <c r="W90" s="703" t="str">
        <f>IF(SUM(W83:Y89)=0,"",SUM(W83:Y89))</f>
        <v/>
      </c>
      <c r="X90" s="535"/>
      <c r="Y90" s="536"/>
      <c r="Z90" s="703" t="str">
        <f>IF(SUM(Z83:AB89)=0,"",SUM(Z83:AB89))</f>
        <v/>
      </c>
      <c r="AA90" s="535"/>
      <c r="AB90" s="536"/>
      <c r="AC90" s="703" t="str">
        <f>IF(SUM(AC83:AE89)=0,"",SUM(AC83:AE89))</f>
        <v/>
      </c>
      <c r="AD90" s="535"/>
      <c r="AE90" s="536"/>
      <c r="AF90" s="703" t="str">
        <f>IF(SUM(AF83:AH89)=0,"",SUM(AF83:AH89))</f>
        <v/>
      </c>
      <c r="AG90" s="535"/>
      <c r="AH90" s="536"/>
      <c r="AJ90" s="278"/>
      <c r="AK90" s="309"/>
      <c r="AL90" s="41"/>
      <c r="BD90" s="722">
        <f>T113</f>
        <v>0</v>
      </c>
      <c r="BE90" s="529"/>
      <c r="BF90" s="530"/>
      <c r="BG90" s="722">
        <f>W113</f>
        <v>0</v>
      </c>
      <c r="BH90" s="529"/>
      <c r="BI90" s="530"/>
      <c r="BJ90" s="722">
        <f>Z113</f>
        <v>0</v>
      </c>
      <c r="BK90" s="529"/>
      <c r="BL90" s="530"/>
      <c r="BM90" s="722">
        <f>AC113</f>
        <v>0</v>
      </c>
      <c r="BN90" s="529"/>
      <c r="BO90" s="530"/>
      <c r="BP90" s="722">
        <f>AF113</f>
        <v>0</v>
      </c>
      <c r="BQ90" s="529"/>
      <c r="BR90" s="530"/>
      <c r="BS90" s="278"/>
    </row>
    <row r="91" spans="1:71" ht="13.5" customHeight="1" x14ac:dyDescent="0.25">
      <c r="A91" s="278"/>
      <c r="B91" s="97">
        <v>20</v>
      </c>
      <c r="C91" s="289" t="s">
        <v>677</v>
      </c>
      <c r="D91" s="289"/>
      <c r="E91" s="289"/>
      <c r="F91" s="289"/>
      <c r="G91" s="289"/>
      <c r="H91" s="289"/>
      <c r="I91" s="289"/>
      <c r="J91" s="289"/>
      <c r="K91" s="289"/>
      <c r="L91" s="289"/>
      <c r="M91" s="289"/>
      <c r="N91" s="289"/>
      <c r="O91" s="289"/>
      <c r="P91" s="289"/>
      <c r="Q91" s="97"/>
      <c r="R91" s="97"/>
      <c r="S91" s="97"/>
      <c r="T91" s="686"/>
      <c r="U91" s="503"/>
      <c r="V91" s="524"/>
      <c r="W91" s="686"/>
      <c r="X91" s="503"/>
      <c r="Y91" s="524"/>
      <c r="Z91" s="686"/>
      <c r="AA91" s="503"/>
      <c r="AB91" s="524"/>
      <c r="AC91" s="686"/>
      <c r="AD91" s="503"/>
      <c r="AE91" s="524"/>
      <c r="AF91" s="525">
        <f t="shared" ref="AF91:AF96" si="4">SUM(T91:AE91)</f>
        <v>0</v>
      </c>
      <c r="AG91" s="527"/>
      <c r="AH91" s="526"/>
      <c r="AJ91" s="278"/>
      <c r="AK91" s="46"/>
      <c r="AL91" s="47" t="s">
        <v>678</v>
      </c>
      <c r="AM91" s="177"/>
      <c r="AN91" s="177"/>
      <c r="AO91" s="177"/>
      <c r="AP91" s="177"/>
      <c r="AQ91" s="177"/>
      <c r="AR91" s="177"/>
      <c r="AS91" s="177"/>
      <c r="AT91" s="177"/>
      <c r="AU91" s="177"/>
      <c r="AV91" s="177"/>
      <c r="AW91" s="177"/>
      <c r="AX91" s="177"/>
      <c r="AY91" s="177"/>
      <c r="AZ91" s="177"/>
      <c r="BA91" s="177"/>
      <c r="BB91" s="177"/>
      <c r="BC91" s="177"/>
      <c r="BD91" s="533"/>
      <c r="BE91" s="503"/>
      <c r="BF91" s="524"/>
      <c r="BG91" s="533"/>
      <c r="BH91" s="503"/>
      <c r="BI91" s="524"/>
      <c r="BJ91" s="533"/>
      <c r="BK91" s="503"/>
      <c r="BL91" s="524"/>
      <c r="BM91" s="533"/>
      <c r="BN91" s="503"/>
      <c r="BO91" s="524"/>
      <c r="BP91" s="533"/>
      <c r="BQ91" s="503"/>
      <c r="BR91" s="524"/>
      <c r="BS91" s="278"/>
    </row>
    <row r="92" spans="1:71" ht="13.5" customHeight="1" x14ac:dyDescent="0.25">
      <c r="A92" s="278"/>
      <c r="B92" s="97">
        <v>21</v>
      </c>
      <c r="C92" s="289" t="s">
        <v>679</v>
      </c>
      <c r="D92" s="289"/>
      <c r="E92" s="289"/>
      <c r="F92" s="289"/>
      <c r="G92" s="289"/>
      <c r="H92" s="289"/>
      <c r="I92" s="289"/>
      <c r="J92" s="289"/>
      <c r="K92" s="289"/>
      <c r="L92" s="289"/>
      <c r="M92" s="289"/>
      <c r="N92" s="289"/>
      <c r="O92" s="289"/>
      <c r="P92" s="289"/>
      <c r="Q92" s="97"/>
      <c r="R92" s="97"/>
      <c r="S92" s="97"/>
      <c r="T92" s="686"/>
      <c r="U92" s="503"/>
      <c r="V92" s="524"/>
      <c r="W92" s="686"/>
      <c r="X92" s="503"/>
      <c r="Y92" s="524"/>
      <c r="Z92" s="686"/>
      <c r="AA92" s="503"/>
      <c r="AB92" s="524"/>
      <c r="AC92" s="686"/>
      <c r="AD92" s="503"/>
      <c r="AE92" s="524"/>
      <c r="AF92" s="525">
        <f t="shared" si="4"/>
        <v>0</v>
      </c>
      <c r="AG92" s="527"/>
      <c r="AH92" s="526"/>
      <c r="AJ92" s="278"/>
      <c r="AK92" s="309"/>
      <c r="AL92" s="41"/>
      <c r="BD92" s="722">
        <f>T114</f>
        <v>0</v>
      </c>
      <c r="BE92" s="529"/>
      <c r="BF92" s="530"/>
      <c r="BG92" s="722">
        <f>W114</f>
        <v>0</v>
      </c>
      <c r="BH92" s="529"/>
      <c r="BI92" s="530"/>
      <c r="BJ92" s="722">
        <f>Z114</f>
        <v>0</v>
      </c>
      <c r="BK92" s="529"/>
      <c r="BL92" s="530"/>
      <c r="BM92" s="722">
        <f>AC114</f>
        <v>0</v>
      </c>
      <c r="BN92" s="529"/>
      <c r="BO92" s="530"/>
      <c r="BP92" s="722">
        <f>AF114</f>
        <v>0</v>
      </c>
      <c r="BQ92" s="529"/>
      <c r="BR92" s="530"/>
      <c r="BS92" s="278"/>
    </row>
    <row r="93" spans="1:71" ht="13.5" customHeight="1" x14ac:dyDescent="0.25">
      <c r="A93" s="278"/>
      <c r="B93" s="97">
        <v>22</v>
      </c>
      <c r="C93" s="289" t="s">
        <v>680</v>
      </c>
      <c r="D93" s="289"/>
      <c r="E93" s="289"/>
      <c r="F93" s="289"/>
      <c r="G93" s="289"/>
      <c r="H93" s="289"/>
      <c r="I93" s="289"/>
      <c r="J93" s="289"/>
      <c r="K93" s="289"/>
      <c r="L93" s="289"/>
      <c r="M93" s="289"/>
      <c r="N93" s="289"/>
      <c r="O93" s="289"/>
      <c r="P93" s="289"/>
      <c r="Q93" s="97"/>
      <c r="R93" s="97"/>
      <c r="S93" s="97"/>
      <c r="T93" s="686"/>
      <c r="U93" s="503"/>
      <c r="V93" s="524"/>
      <c r="W93" s="686"/>
      <c r="X93" s="503"/>
      <c r="Y93" s="524"/>
      <c r="Z93" s="686"/>
      <c r="AA93" s="503"/>
      <c r="AB93" s="524"/>
      <c r="AC93" s="686"/>
      <c r="AD93" s="503"/>
      <c r="AE93" s="524"/>
      <c r="AF93" s="525">
        <f t="shared" si="4"/>
        <v>0</v>
      </c>
      <c r="AG93" s="527"/>
      <c r="AH93" s="526"/>
      <c r="AJ93" s="278"/>
      <c r="AK93" s="46"/>
      <c r="AL93" s="47" t="s">
        <v>681</v>
      </c>
      <c r="AM93" s="177"/>
      <c r="AN93" s="177"/>
      <c r="AO93" s="177"/>
      <c r="AP93" s="177"/>
      <c r="AQ93" s="177"/>
      <c r="AR93" s="177"/>
      <c r="AS93" s="177"/>
      <c r="AT93" s="177"/>
      <c r="AU93" s="177"/>
      <c r="AV93" s="177"/>
      <c r="AW93" s="177"/>
      <c r="AX93" s="177"/>
      <c r="AY93" s="177"/>
      <c r="AZ93" s="177"/>
      <c r="BA93" s="177"/>
      <c r="BB93" s="177"/>
      <c r="BC93" s="177"/>
      <c r="BD93" s="533"/>
      <c r="BE93" s="503"/>
      <c r="BF93" s="524"/>
      <c r="BG93" s="533"/>
      <c r="BH93" s="503"/>
      <c r="BI93" s="524"/>
      <c r="BJ93" s="533"/>
      <c r="BK93" s="503"/>
      <c r="BL93" s="524"/>
      <c r="BM93" s="533"/>
      <c r="BN93" s="503"/>
      <c r="BO93" s="524"/>
      <c r="BP93" s="533"/>
      <c r="BQ93" s="503"/>
      <c r="BR93" s="524"/>
      <c r="BS93" s="278"/>
    </row>
    <row r="94" spans="1:71" ht="13.5" customHeight="1" x14ac:dyDescent="0.25">
      <c r="A94" s="278"/>
      <c r="B94" s="97">
        <v>23</v>
      </c>
      <c r="C94" s="289" t="s">
        <v>682</v>
      </c>
      <c r="D94" s="289"/>
      <c r="E94" s="289"/>
      <c r="F94" s="289"/>
      <c r="G94" s="289"/>
      <c r="H94" s="289"/>
      <c r="I94" s="289"/>
      <c r="J94" s="289"/>
      <c r="K94" s="289"/>
      <c r="L94" s="289"/>
      <c r="M94" s="289"/>
      <c r="N94" s="289"/>
      <c r="O94" s="289"/>
      <c r="P94" s="289"/>
      <c r="Q94" s="97"/>
      <c r="R94" s="97"/>
      <c r="S94" s="97"/>
      <c r="T94" s="686"/>
      <c r="U94" s="503"/>
      <c r="V94" s="524"/>
      <c r="W94" s="686"/>
      <c r="X94" s="503"/>
      <c r="Y94" s="524"/>
      <c r="Z94" s="686"/>
      <c r="AA94" s="503"/>
      <c r="AB94" s="524"/>
      <c r="AC94" s="686"/>
      <c r="AD94" s="503"/>
      <c r="AE94" s="524"/>
      <c r="AF94" s="525">
        <f t="shared" si="4"/>
        <v>0</v>
      </c>
      <c r="AG94" s="527"/>
      <c r="AH94" s="526"/>
      <c r="AJ94" s="278"/>
      <c r="AK94" s="101"/>
      <c r="AL94" s="215"/>
      <c r="AM94" s="213"/>
      <c r="AN94" s="213"/>
      <c r="AO94" s="213"/>
      <c r="AP94" s="213"/>
      <c r="AQ94" s="213"/>
      <c r="AR94" s="213"/>
      <c r="AS94" s="213"/>
      <c r="AT94" s="213"/>
      <c r="AU94" s="213"/>
      <c r="AV94" s="213"/>
      <c r="AW94" s="213"/>
      <c r="AX94" s="213"/>
      <c r="AY94" s="213"/>
      <c r="AZ94" s="213"/>
      <c r="BA94" s="213"/>
      <c r="BB94" s="213"/>
      <c r="BC94" s="213"/>
      <c r="BD94" s="722" t="str">
        <f>T105</f>
        <v/>
      </c>
      <c r="BE94" s="529"/>
      <c r="BF94" s="530"/>
      <c r="BG94" s="722" t="str">
        <f>W105</f>
        <v/>
      </c>
      <c r="BH94" s="529"/>
      <c r="BI94" s="530"/>
      <c r="BJ94" s="722" t="str">
        <f>Z105</f>
        <v/>
      </c>
      <c r="BK94" s="529"/>
      <c r="BL94" s="530"/>
      <c r="BM94" s="722" t="str">
        <f>AC105</f>
        <v/>
      </c>
      <c r="BN94" s="529"/>
      <c r="BO94" s="530"/>
      <c r="BP94" s="722" t="str">
        <f>AF105</f>
        <v/>
      </c>
      <c r="BQ94" s="529"/>
      <c r="BR94" s="530"/>
      <c r="BS94" s="278"/>
    </row>
    <row r="95" spans="1:71" ht="13.5" customHeight="1" x14ac:dyDescent="0.25">
      <c r="A95" s="278"/>
      <c r="B95" s="97">
        <v>24</v>
      </c>
      <c r="C95" s="289" t="s">
        <v>683</v>
      </c>
      <c r="D95" s="289"/>
      <c r="E95" s="289"/>
      <c r="F95" s="289"/>
      <c r="G95" s="289"/>
      <c r="H95" s="289"/>
      <c r="I95" s="289"/>
      <c r="J95" s="289"/>
      <c r="K95" s="289"/>
      <c r="L95" s="289"/>
      <c r="M95" s="289"/>
      <c r="N95" s="289"/>
      <c r="O95" s="289"/>
      <c r="P95" s="289"/>
      <c r="Q95" s="97"/>
      <c r="R95" s="97"/>
      <c r="S95" s="97"/>
      <c r="T95" s="686"/>
      <c r="U95" s="503"/>
      <c r="V95" s="524"/>
      <c r="W95" s="686"/>
      <c r="X95" s="503"/>
      <c r="Y95" s="524"/>
      <c r="Z95" s="686"/>
      <c r="AA95" s="503"/>
      <c r="AB95" s="524"/>
      <c r="AC95" s="686"/>
      <c r="AD95" s="503"/>
      <c r="AE95" s="524"/>
      <c r="AF95" s="525">
        <f t="shared" si="4"/>
        <v>0</v>
      </c>
      <c r="AG95" s="527"/>
      <c r="AH95" s="526"/>
      <c r="AJ95" s="278"/>
      <c r="AK95" s="46"/>
      <c r="AL95" s="47" t="s">
        <v>684</v>
      </c>
      <c r="AM95" s="177"/>
      <c r="AN95" s="177"/>
      <c r="AO95" s="177"/>
      <c r="AP95" s="177"/>
      <c r="AQ95" s="177"/>
      <c r="AR95" s="177"/>
      <c r="AS95" s="177"/>
      <c r="AT95" s="177"/>
      <c r="AU95" s="177"/>
      <c r="AV95" s="177"/>
      <c r="AW95" s="177"/>
      <c r="AX95" s="177"/>
      <c r="AY95" s="177"/>
      <c r="AZ95" s="177"/>
      <c r="BA95" s="177"/>
      <c r="BB95" s="177"/>
      <c r="BC95" s="177"/>
      <c r="BD95" s="533"/>
      <c r="BE95" s="503"/>
      <c r="BF95" s="524"/>
      <c r="BG95" s="533"/>
      <c r="BH95" s="503"/>
      <c r="BI95" s="524"/>
      <c r="BJ95" s="533"/>
      <c r="BK95" s="503"/>
      <c r="BL95" s="524"/>
      <c r="BM95" s="533"/>
      <c r="BN95" s="503"/>
      <c r="BO95" s="524"/>
      <c r="BP95" s="533"/>
      <c r="BQ95" s="503"/>
      <c r="BR95" s="524"/>
      <c r="BS95" s="278"/>
    </row>
    <row r="96" spans="1:71" ht="13.5" customHeight="1" x14ac:dyDescent="0.25">
      <c r="A96" s="278"/>
      <c r="B96" s="97">
        <v>25</v>
      </c>
      <c r="C96" s="289" t="s">
        <v>685</v>
      </c>
      <c r="D96" s="289"/>
      <c r="E96" s="289"/>
      <c r="F96" s="289"/>
      <c r="G96" s="289"/>
      <c r="H96" s="289"/>
      <c r="I96" s="289"/>
      <c r="J96" s="289"/>
      <c r="K96" s="289"/>
      <c r="L96" s="289"/>
      <c r="M96" s="289"/>
      <c r="N96" s="289"/>
      <c r="O96" s="289"/>
      <c r="P96" s="289"/>
      <c r="Q96" s="97"/>
      <c r="R96" s="97"/>
      <c r="S96" s="97"/>
      <c r="T96" s="686"/>
      <c r="U96" s="503"/>
      <c r="V96" s="524"/>
      <c r="W96" s="686"/>
      <c r="X96" s="503"/>
      <c r="Y96" s="524"/>
      <c r="Z96" s="686"/>
      <c r="AA96" s="503"/>
      <c r="AB96" s="524"/>
      <c r="AC96" s="686"/>
      <c r="AD96" s="503"/>
      <c r="AE96" s="524"/>
      <c r="AF96" s="525">
        <f t="shared" si="4"/>
        <v>0</v>
      </c>
      <c r="AG96" s="527"/>
      <c r="AH96" s="526"/>
      <c r="AJ96" s="278"/>
      <c r="AK96" s="101"/>
      <c r="AL96" s="215"/>
      <c r="AM96" s="213"/>
      <c r="AN96" s="213"/>
      <c r="AO96" s="213"/>
      <c r="AP96" s="213"/>
      <c r="AQ96" s="213"/>
      <c r="AR96" s="213"/>
      <c r="AS96" s="213"/>
      <c r="AT96" s="213"/>
      <c r="AU96" s="213"/>
      <c r="AV96" s="279"/>
      <c r="AW96" s="279"/>
      <c r="AX96" s="279"/>
      <c r="AY96" s="279"/>
      <c r="AZ96" s="279"/>
      <c r="BA96" s="279"/>
      <c r="BD96" s="722">
        <f>SUM(BD82:BF95)</f>
        <v>0</v>
      </c>
      <c r="BE96" s="529"/>
      <c r="BF96" s="530"/>
      <c r="BG96" s="722"/>
      <c r="BH96" s="529"/>
      <c r="BI96" s="530"/>
      <c r="BJ96" s="722"/>
      <c r="BK96" s="529"/>
      <c r="BL96" s="530"/>
      <c r="BM96" s="722"/>
      <c r="BN96" s="529"/>
      <c r="BO96" s="530"/>
      <c r="BP96" s="722">
        <f>SUM(BP82:BR95)</f>
        <v>0</v>
      </c>
      <c r="BQ96" s="529"/>
      <c r="BR96" s="530"/>
      <c r="BS96" s="278"/>
    </row>
    <row r="97" spans="1:71" ht="13.5" customHeight="1" x14ac:dyDescent="0.25">
      <c r="A97" s="278"/>
      <c r="B97" s="296">
        <v>26</v>
      </c>
      <c r="C97" s="81" t="s">
        <v>686</v>
      </c>
      <c r="D97" s="81"/>
      <c r="E97" s="81"/>
      <c r="F97" s="81"/>
      <c r="G97" s="81"/>
      <c r="H97" s="81"/>
      <c r="I97" s="81"/>
      <c r="J97" s="81"/>
      <c r="K97" s="81"/>
      <c r="L97" s="81"/>
      <c r="M97" s="81"/>
      <c r="N97" s="81"/>
      <c r="O97" s="81"/>
      <c r="P97" s="81"/>
      <c r="Q97" s="79"/>
      <c r="R97" s="79"/>
      <c r="S97" s="79"/>
      <c r="T97" s="703" t="str">
        <f>IF(SUM(T91:V96)=0,"",SUM(T91:V96))</f>
        <v/>
      </c>
      <c r="U97" s="535"/>
      <c r="V97" s="536"/>
      <c r="W97" s="703" t="str">
        <f>IF(SUM(W91:Y96)=0,"",SUM(W91:Y96))</f>
        <v/>
      </c>
      <c r="X97" s="535"/>
      <c r="Y97" s="536"/>
      <c r="Z97" s="703" t="str">
        <f>IF(SUM(Z91:AB96)=0,"",SUM(Z91:AB96))</f>
        <v/>
      </c>
      <c r="AA97" s="535"/>
      <c r="AB97" s="536"/>
      <c r="AC97" s="703" t="str">
        <f>IF(SUM(AC91:AE96)=0,"",SUM(AC91:AE96))</f>
        <v/>
      </c>
      <c r="AD97" s="535"/>
      <c r="AE97" s="536"/>
      <c r="AF97" s="703" t="str">
        <f>IF(SUM(AF91:AH96)=0,"",SUM(AF91:AH96))</f>
        <v/>
      </c>
      <c r="AG97" s="535"/>
      <c r="AH97" s="536"/>
      <c r="AJ97" s="278"/>
      <c r="AK97" s="322">
        <v>36</v>
      </c>
      <c r="AL97" s="297" t="s">
        <v>687</v>
      </c>
      <c r="AM97" s="323"/>
      <c r="AN97" s="323"/>
      <c r="AO97" s="323"/>
      <c r="AP97" s="323"/>
      <c r="AQ97" s="323"/>
      <c r="AR97" s="323"/>
      <c r="AS97" s="323"/>
      <c r="AT97" s="323"/>
      <c r="AU97" s="323"/>
      <c r="AV97" s="324"/>
      <c r="AW97" s="324"/>
      <c r="AX97" s="324"/>
      <c r="AY97" s="324"/>
      <c r="AZ97" s="324"/>
      <c r="BA97" s="324"/>
      <c r="BB97" s="323"/>
      <c r="BC97" s="323"/>
      <c r="BD97" s="579"/>
      <c r="BE97" s="535"/>
      <c r="BF97" s="536"/>
      <c r="BG97" s="579"/>
      <c r="BH97" s="535"/>
      <c r="BI97" s="536"/>
      <c r="BJ97" s="579"/>
      <c r="BK97" s="535"/>
      <c r="BL97" s="536"/>
      <c r="BM97" s="579"/>
      <c r="BN97" s="535"/>
      <c r="BO97" s="536"/>
      <c r="BP97" s="579"/>
      <c r="BQ97" s="535"/>
      <c r="BR97" s="536"/>
      <c r="BS97" s="278"/>
    </row>
    <row r="98" spans="1:71" ht="13.5" customHeight="1" x14ac:dyDescent="0.25">
      <c r="A98" s="278"/>
      <c r="B98" s="285" t="s">
        <v>688</v>
      </c>
      <c r="C98" s="286"/>
      <c r="D98" s="286"/>
      <c r="E98" s="286"/>
      <c r="F98" s="286"/>
      <c r="G98" s="286"/>
      <c r="H98" s="286"/>
      <c r="I98" s="286"/>
      <c r="J98" s="286"/>
      <c r="K98" s="286"/>
      <c r="L98" s="286"/>
      <c r="M98" s="286"/>
      <c r="N98" s="286"/>
      <c r="O98" s="286"/>
      <c r="P98" s="286"/>
      <c r="Q98" s="286"/>
      <c r="R98" s="286"/>
      <c r="S98" s="286"/>
      <c r="T98" s="286"/>
      <c r="U98" s="286"/>
      <c r="V98" s="286"/>
      <c r="W98" s="286"/>
      <c r="X98" s="286"/>
      <c r="Y98" s="286"/>
      <c r="Z98" s="286"/>
      <c r="AA98" s="286"/>
      <c r="AB98" s="286"/>
      <c r="AC98" s="286"/>
      <c r="AD98" s="286"/>
      <c r="AE98" s="286"/>
      <c r="AF98" s="286"/>
      <c r="AG98" s="286"/>
      <c r="AH98" s="304"/>
      <c r="AJ98" s="278"/>
      <c r="AK98" s="101"/>
      <c r="AL98" s="215"/>
      <c r="AM98" s="213"/>
      <c r="AN98" s="213"/>
      <c r="AO98" s="213"/>
      <c r="AP98" s="213"/>
      <c r="AQ98" s="213"/>
      <c r="AR98" s="213"/>
      <c r="AS98" s="213"/>
      <c r="AT98" s="213"/>
      <c r="AU98" s="213"/>
      <c r="AV98" s="213"/>
      <c r="AW98" s="213"/>
      <c r="AX98" s="213"/>
      <c r="AY98" s="213"/>
      <c r="AZ98" s="213"/>
      <c r="BA98" s="213"/>
      <c r="BD98" s="723"/>
      <c r="BE98" s="505"/>
      <c r="BF98" s="532"/>
      <c r="BG98" s="723"/>
      <c r="BH98" s="505"/>
      <c r="BI98" s="532"/>
      <c r="BJ98" s="723"/>
      <c r="BK98" s="505"/>
      <c r="BL98" s="532"/>
      <c r="BM98" s="723"/>
      <c r="BN98" s="505"/>
      <c r="BO98" s="532"/>
      <c r="BP98" s="723"/>
      <c r="BQ98" s="505"/>
      <c r="BR98" s="532"/>
      <c r="BS98" s="278"/>
    </row>
    <row r="99" spans="1:71" ht="13.5" customHeight="1" x14ac:dyDescent="0.25">
      <c r="A99" s="278"/>
      <c r="B99" s="97"/>
      <c r="C99" s="289" t="s">
        <v>689</v>
      </c>
      <c r="D99" s="289"/>
      <c r="E99" s="289"/>
      <c r="F99" s="289"/>
      <c r="G99" s="289"/>
      <c r="H99" s="289"/>
      <c r="I99" s="289"/>
      <c r="J99" s="289"/>
      <c r="K99" s="289"/>
      <c r="L99" s="289"/>
      <c r="M99" s="289"/>
      <c r="N99" s="289"/>
      <c r="O99" s="289"/>
      <c r="P99" s="289"/>
      <c r="Q99" s="97"/>
      <c r="R99" s="97"/>
      <c r="S99" s="97"/>
      <c r="T99" s="525"/>
      <c r="U99" s="527"/>
      <c r="V99" s="526"/>
      <c r="W99" s="525"/>
      <c r="X99" s="527"/>
      <c r="Y99" s="526"/>
      <c r="Z99" s="525"/>
      <c r="AA99" s="527"/>
      <c r="AB99" s="526"/>
      <c r="AC99" s="525"/>
      <c r="AD99" s="527"/>
      <c r="AE99" s="526"/>
      <c r="AF99" s="525">
        <f t="shared" ref="AF99:AF104" si="5">SUM(T99:AE99)</f>
        <v>0</v>
      </c>
      <c r="AG99" s="527"/>
      <c r="AH99" s="526"/>
      <c r="AJ99" s="278"/>
      <c r="AK99" s="46"/>
      <c r="AL99" s="47" t="s">
        <v>690</v>
      </c>
      <c r="AM99" s="177"/>
      <c r="AN99" s="177"/>
      <c r="AO99" s="177"/>
      <c r="AP99" s="177"/>
      <c r="AQ99" s="177"/>
      <c r="AR99" s="177"/>
      <c r="AS99" s="177"/>
      <c r="AT99" s="177"/>
      <c r="AU99" s="177"/>
      <c r="AV99" s="177"/>
      <c r="AW99" s="177"/>
      <c r="AX99" s="177"/>
      <c r="AY99" s="177"/>
      <c r="AZ99" s="177"/>
      <c r="BA99" s="177"/>
      <c r="BB99" s="177"/>
      <c r="BC99" s="177"/>
      <c r="BD99" s="533"/>
      <c r="BE99" s="503"/>
      <c r="BF99" s="524"/>
      <c r="BG99" s="533"/>
      <c r="BH99" s="503"/>
      <c r="BI99" s="524"/>
      <c r="BJ99" s="533"/>
      <c r="BK99" s="503"/>
      <c r="BL99" s="524"/>
      <c r="BM99" s="533"/>
      <c r="BN99" s="503"/>
      <c r="BO99" s="524"/>
      <c r="BP99" s="533"/>
      <c r="BQ99" s="503"/>
      <c r="BR99" s="524"/>
      <c r="BS99" s="278"/>
    </row>
    <row r="100" spans="1:71" ht="13.5" customHeight="1" x14ac:dyDescent="0.25">
      <c r="A100" s="278"/>
      <c r="B100" s="101"/>
      <c r="C100" s="215" t="s">
        <v>691</v>
      </c>
      <c r="D100" s="215"/>
      <c r="E100" s="215"/>
      <c r="F100" s="215"/>
      <c r="G100" s="215"/>
      <c r="H100" s="215"/>
      <c r="I100" s="215"/>
      <c r="J100" s="215"/>
      <c r="K100" s="215"/>
      <c r="L100" s="215"/>
      <c r="M100" s="215"/>
      <c r="N100" s="215"/>
      <c r="O100" s="215"/>
      <c r="P100" s="215"/>
      <c r="Q100" s="101"/>
      <c r="R100" s="101"/>
      <c r="S100" s="101"/>
      <c r="T100" s="686"/>
      <c r="U100" s="503"/>
      <c r="V100" s="524"/>
      <c r="W100" s="686"/>
      <c r="X100" s="503"/>
      <c r="Y100" s="524"/>
      <c r="Z100" s="686"/>
      <c r="AA100" s="503"/>
      <c r="AB100" s="524"/>
      <c r="AC100" s="686"/>
      <c r="AD100" s="503"/>
      <c r="AE100" s="524"/>
      <c r="AF100" s="525">
        <f t="shared" si="5"/>
        <v>0</v>
      </c>
      <c r="AG100" s="527"/>
      <c r="AH100" s="526"/>
      <c r="AJ100" s="278"/>
      <c r="AK100" s="101"/>
      <c r="AL100" s="215"/>
      <c r="AM100" s="213"/>
      <c r="AN100" s="213"/>
      <c r="AO100" s="213"/>
      <c r="AP100" s="213"/>
      <c r="AQ100" s="213"/>
      <c r="AR100" s="213"/>
      <c r="AS100" s="213"/>
      <c r="AT100" s="213"/>
      <c r="AU100" s="213"/>
      <c r="AV100" s="213"/>
      <c r="AW100" s="213"/>
      <c r="AX100" s="213"/>
      <c r="AY100" s="213"/>
      <c r="AZ100" s="213"/>
      <c r="BA100" s="213"/>
      <c r="BB100" s="213"/>
      <c r="BC100" s="213"/>
      <c r="BD100" s="722"/>
      <c r="BE100" s="529"/>
      <c r="BF100" s="530"/>
      <c r="BG100" s="722"/>
      <c r="BH100" s="529"/>
      <c r="BI100" s="530"/>
      <c r="BJ100" s="722"/>
      <c r="BK100" s="529"/>
      <c r="BL100" s="530"/>
      <c r="BM100" s="722"/>
      <c r="BN100" s="529"/>
      <c r="BO100" s="530"/>
      <c r="BP100" s="722"/>
      <c r="BQ100" s="529"/>
      <c r="BR100" s="530"/>
      <c r="BS100" s="278"/>
    </row>
    <row r="101" spans="1:71" ht="13.5" customHeight="1" x14ac:dyDescent="0.25">
      <c r="A101" s="278"/>
      <c r="B101" s="101"/>
      <c r="C101" s="215" t="s">
        <v>692</v>
      </c>
      <c r="D101" s="215"/>
      <c r="E101" s="215"/>
      <c r="F101" s="215"/>
      <c r="G101" s="215"/>
      <c r="H101" s="215"/>
      <c r="I101" s="215"/>
      <c r="J101" s="215"/>
      <c r="K101" s="215"/>
      <c r="L101" s="215"/>
      <c r="M101" s="215"/>
      <c r="N101" s="215"/>
      <c r="O101" s="215"/>
      <c r="P101" s="215"/>
      <c r="Q101" s="101"/>
      <c r="R101" s="101"/>
      <c r="S101" s="101"/>
      <c r="T101" s="686"/>
      <c r="U101" s="503"/>
      <c r="V101" s="524"/>
      <c r="W101" s="686"/>
      <c r="X101" s="503"/>
      <c r="Y101" s="524"/>
      <c r="Z101" s="686"/>
      <c r="AA101" s="503"/>
      <c r="AB101" s="524"/>
      <c r="AC101" s="686"/>
      <c r="AD101" s="503"/>
      <c r="AE101" s="524"/>
      <c r="AF101" s="525">
        <f t="shared" si="5"/>
        <v>0</v>
      </c>
      <c r="AG101" s="527"/>
      <c r="AH101" s="526"/>
      <c r="AJ101" s="278"/>
      <c r="AK101" s="46"/>
      <c r="AL101" s="47" t="s">
        <v>693</v>
      </c>
      <c r="AM101" s="177"/>
      <c r="AN101" s="177"/>
      <c r="AO101" s="177"/>
      <c r="AP101" s="177"/>
      <c r="AQ101" s="177"/>
      <c r="AR101" s="177"/>
      <c r="AS101" s="177"/>
      <c r="AT101" s="177"/>
      <c r="AU101" s="177"/>
      <c r="AV101" s="177"/>
      <c r="AW101" s="177"/>
      <c r="AX101" s="177"/>
      <c r="AY101" s="177"/>
      <c r="AZ101" s="177"/>
      <c r="BA101" s="177"/>
      <c r="BB101" s="177"/>
      <c r="BC101" s="177"/>
      <c r="BD101" s="533"/>
      <c r="BE101" s="503"/>
      <c r="BF101" s="524"/>
      <c r="BG101" s="533"/>
      <c r="BH101" s="503"/>
      <c r="BI101" s="524"/>
      <c r="BJ101" s="533"/>
      <c r="BK101" s="503"/>
      <c r="BL101" s="524"/>
      <c r="BM101" s="533"/>
      <c r="BN101" s="503"/>
      <c r="BO101" s="524"/>
      <c r="BP101" s="533"/>
      <c r="BQ101" s="503"/>
      <c r="BR101" s="524"/>
      <c r="BS101" s="278"/>
    </row>
    <row r="102" spans="1:71" ht="13.5" customHeight="1" x14ac:dyDescent="0.25">
      <c r="A102" s="278"/>
      <c r="B102" s="101">
        <v>27</v>
      </c>
      <c r="C102" s="215" t="s">
        <v>694</v>
      </c>
      <c r="D102" s="215"/>
      <c r="E102" s="215"/>
      <c r="F102" s="215"/>
      <c r="G102" s="215"/>
      <c r="H102" s="215"/>
      <c r="I102" s="215"/>
      <c r="J102" s="215"/>
      <c r="K102" s="215"/>
      <c r="L102" s="215"/>
      <c r="M102" s="215"/>
      <c r="N102" s="215"/>
      <c r="O102" s="215"/>
      <c r="P102" s="215"/>
      <c r="Q102" s="101"/>
      <c r="R102" s="101"/>
      <c r="S102" s="101"/>
      <c r="T102" s="686"/>
      <c r="U102" s="503"/>
      <c r="V102" s="524"/>
      <c r="W102" s="686"/>
      <c r="X102" s="503"/>
      <c r="Y102" s="524"/>
      <c r="Z102" s="686"/>
      <c r="AA102" s="503"/>
      <c r="AB102" s="524"/>
      <c r="AC102" s="686"/>
      <c r="AD102" s="503"/>
      <c r="AE102" s="524"/>
      <c r="AF102" s="525">
        <f t="shared" si="5"/>
        <v>0</v>
      </c>
      <c r="AG102" s="527"/>
      <c r="AH102" s="526"/>
      <c r="AJ102" s="278"/>
      <c r="AK102" s="101"/>
      <c r="AL102" s="215"/>
      <c r="AM102" s="213"/>
      <c r="AN102" s="213"/>
      <c r="AO102" s="213"/>
      <c r="AP102" s="213"/>
      <c r="AQ102" s="213"/>
      <c r="AR102" s="213"/>
      <c r="AS102" s="213"/>
      <c r="AT102" s="213"/>
      <c r="AU102" s="213"/>
      <c r="AV102" s="213"/>
      <c r="AW102" s="213"/>
      <c r="AX102" s="213"/>
      <c r="AY102" s="213"/>
      <c r="AZ102" s="213"/>
      <c r="BA102" s="213"/>
      <c r="BB102" s="213"/>
      <c r="BC102" s="213"/>
      <c r="BD102" s="722">
        <f>BC74</f>
        <v>0</v>
      </c>
      <c r="BE102" s="529"/>
      <c r="BF102" s="530"/>
      <c r="BG102" s="722">
        <f>BF74</f>
        <v>0</v>
      </c>
      <c r="BH102" s="529"/>
      <c r="BI102" s="530"/>
      <c r="BJ102" s="722">
        <f>BI74</f>
        <v>0</v>
      </c>
      <c r="BK102" s="529"/>
      <c r="BL102" s="530"/>
      <c r="BM102" s="722">
        <f>BL74</f>
        <v>0</v>
      </c>
      <c r="BN102" s="529"/>
      <c r="BO102" s="530"/>
      <c r="BP102" s="722">
        <f>BO74</f>
        <v>0</v>
      </c>
      <c r="BQ102" s="529"/>
      <c r="BR102" s="530"/>
      <c r="BS102" s="278"/>
    </row>
    <row r="103" spans="1:71" ht="13.5" customHeight="1" x14ac:dyDescent="0.25">
      <c r="A103" s="278"/>
      <c r="B103" s="101"/>
      <c r="C103" s="289" t="s">
        <v>695</v>
      </c>
      <c r="D103" s="289"/>
      <c r="E103" s="289"/>
      <c r="F103" s="289"/>
      <c r="G103" s="289"/>
      <c r="H103" s="289"/>
      <c r="I103" s="289"/>
      <c r="J103" s="289"/>
      <c r="K103" s="289"/>
      <c r="L103" s="289"/>
      <c r="M103" s="289"/>
      <c r="N103" s="289"/>
      <c r="O103" s="289"/>
      <c r="P103" s="289"/>
      <c r="Q103" s="97"/>
      <c r="R103" s="97"/>
      <c r="S103" s="97"/>
      <c r="T103" s="686"/>
      <c r="U103" s="503"/>
      <c r="V103" s="524"/>
      <c r="W103" s="686"/>
      <c r="X103" s="503"/>
      <c r="Y103" s="524"/>
      <c r="Z103" s="686"/>
      <c r="AA103" s="503"/>
      <c r="AB103" s="524"/>
      <c r="AC103" s="686"/>
      <c r="AD103" s="503"/>
      <c r="AE103" s="524"/>
      <c r="AF103" s="525">
        <f t="shared" si="5"/>
        <v>0</v>
      </c>
      <c r="AG103" s="527"/>
      <c r="AH103" s="526"/>
      <c r="AJ103" s="278"/>
      <c r="AK103" s="46"/>
      <c r="AL103" s="47" t="s">
        <v>696</v>
      </c>
      <c r="AM103" s="177"/>
      <c r="AN103" s="177"/>
      <c r="AO103" s="177"/>
      <c r="AP103" s="177"/>
      <c r="AQ103" s="177"/>
      <c r="AR103" s="177"/>
      <c r="AS103" s="177"/>
      <c r="AT103" s="177"/>
      <c r="AU103" s="177"/>
      <c r="AV103" s="177"/>
      <c r="AW103" s="177"/>
      <c r="AX103" s="177"/>
      <c r="AY103" s="177"/>
      <c r="AZ103" s="177"/>
      <c r="BA103" s="177"/>
      <c r="BB103" s="177"/>
      <c r="BC103" s="177"/>
      <c r="BD103" s="533"/>
      <c r="BE103" s="503"/>
      <c r="BF103" s="524"/>
      <c r="BG103" s="533"/>
      <c r="BH103" s="503"/>
      <c r="BI103" s="524"/>
      <c r="BJ103" s="533"/>
      <c r="BK103" s="503"/>
      <c r="BL103" s="524"/>
      <c r="BM103" s="533"/>
      <c r="BN103" s="503"/>
      <c r="BO103" s="524"/>
      <c r="BP103" s="533"/>
      <c r="BQ103" s="503"/>
      <c r="BR103" s="524"/>
      <c r="BS103" s="278"/>
    </row>
    <row r="104" spans="1:71" ht="13.5" customHeight="1" x14ac:dyDescent="0.25">
      <c r="A104" s="278"/>
      <c r="B104" s="97"/>
      <c r="C104" s="289" t="s">
        <v>697</v>
      </c>
      <c r="D104" s="289"/>
      <c r="E104" s="289"/>
      <c r="F104" s="289"/>
      <c r="G104" s="289"/>
      <c r="H104" s="289"/>
      <c r="I104" s="289"/>
      <c r="J104" s="289"/>
      <c r="K104" s="289"/>
      <c r="L104" s="289"/>
      <c r="M104" s="289"/>
      <c r="N104" s="289"/>
      <c r="O104" s="289"/>
      <c r="P104" s="289"/>
      <c r="Q104" s="97"/>
      <c r="R104" s="97"/>
      <c r="S104" s="97"/>
      <c r="T104" s="686"/>
      <c r="U104" s="503"/>
      <c r="V104" s="524"/>
      <c r="W104" s="686"/>
      <c r="X104" s="503"/>
      <c r="Y104" s="524"/>
      <c r="Z104" s="686"/>
      <c r="AA104" s="503"/>
      <c r="AB104" s="524"/>
      <c r="AC104" s="686"/>
      <c r="AD104" s="503"/>
      <c r="AE104" s="524"/>
      <c r="AF104" s="525">
        <f t="shared" si="5"/>
        <v>0</v>
      </c>
      <c r="AG104" s="527"/>
      <c r="AH104" s="526"/>
      <c r="AJ104" s="278"/>
      <c r="AK104" s="101"/>
      <c r="AL104" s="215"/>
      <c r="AM104" s="213"/>
      <c r="AN104" s="213"/>
      <c r="AO104" s="213"/>
      <c r="AP104" s="213"/>
      <c r="AQ104" s="213"/>
      <c r="AR104" s="213"/>
      <c r="AS104" s="213"/>
      <c r="AT104" s="213"/>
      <c r="AU104" s="213"/>
      <c r="AV104" s="213"/>
      <c r="AW104" s="213"/>
      <c r="AX104" s="213"/>
      <c r="AY104" s="213"/>
      <c r="AZ104" s="213"/>
      <c r="BA104" s="213"/>
      <c r="BB104" s="213"/>
      <c r="BC104" s="213"/>
      <c r="BD104" s="722" t="str">
        <f>T97</f>
        <v/>
      </c>
      <c r="BE104" s="529"/>
      <c r="BF104" s="530"/>
      <c r="BG104" s="722" t="str">
        <f>W97</f>
        <v/>
      </c>
      <c r="BH104" s="529"/>
      <c r="BI104" s="530"/>
      <c r="BJ104" s="722" t="str">
        <f>Z97</f>
        <v/>
      </c>
      <c r="BK104" s="529"/>
      <c r="BL104" s="530"/>
      <c r="BM104" s="722" t="str">
        <f>AC97</f>
        <v/>
      </c>
      <c r="BN104" s="529"/>
      <c r="BO104" s="530"/>
      <c r="BP104" s="722" t="str">
        <f>AF97</f>
        <v/>
      </c>
      <c r="BQ104" s="529"/>
      <c r="BR104" s="530"/>
      <c r="BS104" s="278"/>
    </row>
    <row r="105" spans="1:71" ht="13.5" customHeight="1" x14ac:dyDescent="0.25">
      <c r="A105" s="278"/>
      <c r="B105" s="296">
        <v>28</v>
      </c>
      <c r="C105" s="81" t="s">
        <v>698</v>
      </c>
      <c r="D105" s="81"/>
      <c r="E105" s="81"/>
      <c r="F105" s="81"/>
      <c r="G105" s="81"/>
      <c r="H105" s="81"/>
      <c r="I105" s="81"/>
      <c r="J105" s="81"/>
      <c r="K105" s="81"/>
      <c r="L105" s="81"/>
      <c r="M105" s="81"/>
      <c r="N105" s="81"/>
      <c r="O105" s="81"/>
      <c r="P105" s="81"/>
      <c r="Q105" s="79"/>
      <c r="R105" s="79"/>
      <c r="S105" s="79"/>
      <c r="T105" s="703" t="str">
        <f>IF(SUM(T99:V104)=0,"",SUM(T99:V104))</f>
        <v/>
      </c>
      <c r="U105" s="535"/>
      <c r="V105" s="536"/>
      <c r="W105" s="703" t="str">
        <f>IF(SUM(W99:Y104)=0,"",SUM(W99:Y104))</f>
        <v/>
      </c>
      <c r="X105" s="535"/>
      <c r="Y105" s="536"/>
      <c r="Z105" s="703" t="str">
        <f>IF(SUM(Z99:AB104)=0,"",SUM(Z99:AB104))</f>
        <v/>
      </c>
      <c r="AA105" s="535"/>
      <c r="AB105" s="536"/>
      <c r="AC105" s="703" t="str">
        <f>IF(SUM(AC99:AE104)=0,"",SUM(AC99:AE104))</f>
        <v/>
      </c>
      <c r="AD105" s="535"/>
      <c r="AE105" s="536"/>
      <c r="AF105" s="703" t="str">
        <f>IF(SUM(AF99:AH104)=0,"",SUM(AF99:AH104))</f>
        <v/>
      </c>
      <c r="AG105" s="535"/>
      <c r="AH105" s="536"/>
      <c r="AJ105" s="278"/>
      <c r="AK105" s="46"/>
      <c r="AL105" s="47" t="s">
        <v>699</v>
      </c>
      <c r="AM105" s="177"/>
      <c r="AN105" s="177"/>
      <c r="AO105" s="177"/>
      <c r="AP105" s="177"/>
      <c r="AQ105" s="177"/>
      <c r="AR105" s="177"/>
      <c r="AS105" s="177"/>
      <c r="AT105" s="177"/>
      <c r="AU105" s="177"/>
      <c r="AV105" s="177"/>
      <c r="AW105" s="177"/>
      <c r="AX105" s="177"/>
      <c r="AY105" s="177"/>
      <c r="AZ105" s="177"/>
      <c r="BA105" s="177"/>
      <c r="BB105" s="177"/>
      <c r="BC105" s="177"/>
      <c r="BD105" s="533"/>
      <c r="BE105" s="503"/>
      <c r="BF105" s="524"/>
      <c r="BG105" s="533"/>
      <c r="BH105" s="503"/>
      <c r="BI105" s="524"/>
      <c r="BJ105" s="533"/>
      <c r="BK105" s="503"/>
      <c r="BL105" s="524"/>
      <c r="BM105" s="533"/>
      <c r="BN105" s="503"/>
      <c r="BO105" s="524"/>
      <c r="BP105" s="533"/>
      <c r="BQ105" s="503"/>
      <c r="BR105" s="524"/>
      <c r="BS105" s="278"/>
    </row>
    <row r="106" spans="1:71" ht="13.5" customHeight="1" x14ac:dyDescent="0.25">
      <c r="A106" s="278"/>
      <c r="B106" s="97"/>
      <c r="C106" s="289" t="s">
        <v>700</v>
      </c>
      <c r="D106" s="289"/>
      <c r="E106" s="289"/>
      <c r="F106" s="289"/>
      <c r="G106" s="289"/>
      <c r="H106" s="289"/>
      <c r="I106" s="289"/>
      <c r="J106" s="289"/>
      <c r="K106" s="289"/>
      <c r="L106" s="289"/>
      <c r="M106" s="289"/>
      <c r="N106" s="289"/>
      <c r="O106" s="289"/>
      <c r="P106" s="289"/>
      <c r="Q106" s="97"/>
      <c r="R106" s="97"/>
      <c r="S106" s="97"/>
      <c r="T106" s="686"/>
      <c r="U106" s="503"/>
      <c r="V106" s="524"/>
      <c r="W106" s="686"/>
      <c r="X106" s="503"/>
      <c r="Y106" s="524"/>
      <c r="Z106" s="686"/>
      <c r="AA106" s="503"/>
      <c r="AB106" s="524"/>
      <c r="AC106" s="686"/>
      <c r="AD106" s="503"/>
      <c r="AE106" s="524"/>
      <c r="AF106" s="525">
        <f t="shared" ref="AF106:AF110" si="6">SUM(T106:AE106)</f>
        <v>0</v>
      </c>
      <c r="AG106" s="527"/>
      <c r="AH106" s="526"/>
      <c r="AJ106" s="278"/>
      <c r="AK106" s="101"/>
      <c r="AL106" s="215"/>
      <c r="AM106" s="213"/>
      <c r="AN106" s="213"/>
      <c r="AO106" s="213"/>
      <c r="AP106" s="213"/>
      <c r="AQ106" s="213"/>
      <c r="AR106" s="213"/>
      <c r="AS106" s="213"/>
      <c r="AT106" s="213"/>
      <c r="AU106" s="213"/>
      <c r="AV106" s="213"/>
      <c r="AW106" s="213"/>
      <c r="AX106" s="213"/>
      <c r="AY106" s="213"/>
      <c r="AZ106" s="213"/>
      <c r="BA106" s="213"/>
      <c r="BB106" s="213"/>
      <c r="BC106" s="213"/>
      <c r="BD106" s="722">
        <f>T115</f>
        <v>0</v>
      </c>
      <c r="BE106" s="529"/>
      <c r="BF106" s="530"/>
      <c r="BG106" s="722">
        <f>W115</f>
        <v>0</v>
      </c>
      <c r="BH106" s="529"/>
      <c r="BI106" s="530"/>
      <c r="BJ106" s="722">
        <f>Z115</f>
        <v>0</v>
      </c>
      <c r="BK106" s="529"/>
      <c r="BL106" s="530"/>
      <c r="BM106" s="722">
        <f>AC115</f>
        <v>0</v>
      </c>
      <c r="BN106" s="529"/>
      <c r="BO106" s="530"/>
      <c r="BP106" s="722">
        <f>AF115</f>
        <v>0</v>
      </c>
      <c r="BQ106" s="529"/>
      <c r="BR106" s="530"/>
      <c r="BS106" s="278"/>
    </row>
    <row r="107" spans="1:71" ht="13.5" customHeight="1" x14ac:dyDescent="0.25">
      <c r="A107" s="278"/>
      <c r="B107" s="97"/>
      <c r="C107" s="289" t="s">
        <v>701</v>
      </c>
      <c r="D107" s="289"/>
      <c r="E107" s="289"/>
      <c r="F107" s="289"/>
      <c r="G107" s="289"/>
      <c r="H107" s="289"/>
      <c r="I107" s="289"/>
      <c r="J107" s="289"/>
      <c r="K107" s="289"/>
      <c r="L107" s="289"/>
      <c r="M107" s="289"/>
      <c r="N107" s="289"/>
      <c r="O107" s="289"/>
      <c r="P107" s="289"/>
      <c r="Q107" s="97"/>
      <c r="R107" s="97"/>
      <c r="S107" s="97"/>
      <c r="T107" s="686"/>
      <c r="U107" s="503"/>
      <c r="V107" s="524"/>
      <c r="W107" s="686"/>
      <c r="X107" s="503"/>
      <c r="Y107" s="524"/>
      <c r="Z107" s="686"/>
      <c r="AA107" s="503"/>
      <c r="AB107" s="524"/>
      <c r="AC107" s="686"/>
      <c r="AD107" s="503"/>
      <c r="AE107" s="524"/>
      <c r="AF107" s="525">
        <f t="shared" si="6"/>
        <v>0</v>
      </c>
      <c r="AG107" s="527"/>
      <c r="AH107" s="526"/>
      <c r="AJ107" s="278"/>
      <c r="AK107" s="46"/>
      <c r="AL107" s="47" t="s">
        <v>702</v>
      </c>
      <c r="AM107" s="177"/>
      <c r="AN107" s="177"/>
      <c r="AO107" s="177"/>
      <c r="AP107" s="177"/>
      <c r="AQ107" s="177"/>
      <c r="AR107" s="177"/>
      <c r="AS107" s="177"/>
      <c r="AT107" s="177"/>
      <c r="AU107" s="177"/>
      <c r="AV107" s="177"/>
      <c r="AW107" s="177"/>
      <c r="AX107" s="177"/>
      <c r="AY107" s="177"/>
      <c r="AZ107" s="177"/>
      <c r="BA107" s="177"/>
      <c r="BB107" s="177"/>
      <c r="BC107" s="177"/>
      <c r="BD107" s="533"/>
      <c r="BE107" s="503"/>
      <c r="BF107" s="524"/>
      <c r="BG107" s="533"/>
      <c r="BH107" s="503"/>
      <c r="BI107" s="524"/>
      <c r="BJ107" s="533"/>
      <c r="BK107" s="503"/>
      <c r="BL107" s="524"/>
      <c r="BM107" s="533"/>
      <c r="BN107" s="503"/>
      <c r="BO107" s="524"/>
      <c r="BP107" s="533"/>
      <c r="BQ107" s="503"/>
      <c r="BR107" s="524"/>
      <c r="BS107" s="278"/>
    </row>
    <row r="108" spans="1:71" ht="13.5" customHeight="1" x14ac:dyDescent="0.25">
      <c r="A108" s="278"/>
      <c r="B108" s="97">
        <v>29</v>
      </c>
      <c r="C108" s="325" t="s">
        <v>703</v>
      </c>
      <c r="D108" s="325"/>
      <c r="E108" s="325"/>
      <c r="F108" s="325"/>
      <c r="G108" s="325"/>
      <c r="H108" s="325"/>
      <c r="I108" s="325"/>
      <c r="J108" s="325"/>
      <c r="K108" s="325"/>
      <c r="L108" s="325"/>
      <c r="M108" s="325"/>
      <c r="N108" s="325"/>
      <c r="O108" s="325"/>
      <c r="P108" s="325"/>
      <c r="Q108" s="326"/>
      <c r="R108" s="326"/>
      <c r="S108" s="326"/>
      <c r="T108" s="686"/>
      <c r="U108" s="503"/>
      <c r="V108" s="524"/>
      <c r="W108" s="686"/>
      <c r="X108" s="503"/>
      <c r="Y108" s="524"/>
      <c r="Z108" s="686"/>
      <c r="AA108" s="503"/>
      <c r="AB108" s="524"/>
      <c r="AC108" s="686"/>
      <c r="AD108" s="503"/>
      <c r="AE108" s="524"/>
      <c r="AF108" s="525">
        <f t="shared" si="6"/>
        <v>0</v>
      </c>
      <c r="AG108" s="527"/>
      <c r="AH108" s="526"/>
      <c r="AJ108" s="278"/>
      <c r="AK108" s="101"/>
      <c r="AL108" s="215"/>
      <c r="AM108" s="213"/>
      <c r="AN108" s="213"/>
      <c r="AO108" s="213"/>
      <c r="AP108" s="213"/>
      <c r="AQ108" s="213"/>
      <c r="AR108" s="213"/>
      <c r="AS108" s="213"/>
      <c r="AT108" s="213"/>
      <c r="AU108" s="213"/>
      <c r="AV108" s="213"/>
      <c r="AW108" s="213"/>
      <c r="AX108" s="213"/>
      <c r="AY108" s="213"/>
      <c r="AZ108" s="213"/>
      <c r="BA108" s="213"/>
      <c r="BB108" s="213"/>
      <c r="BC108" s="213"/>
      <c r="BD108" s="722">
        <f>T116</f>
        <v>0</v>
      </c>
      <c r="BE108" s="529"/>
      <c r="BF108" s="530"/>
      <c r="BG108" s="722">
        <f>W116</f>
        <v>0</v>
      </c>
      <c r="BH108" s="529"/>
      <c r="BI108" s="530"/>
      <c r="BJ108" s="722">
        <f>Z116</f>
        <v>0</v>
      </c>
      <c r="BK108" s="529"/>
      <c r="BL108" s="530"/>
      <c r="BM108" s="722">
        <f>AC116</f>
        <v>0</v>
      </c>
      <c r="BN108" s="529"/>
      <c r="BO108" s="530"/>
      <c r="BP108" s="722">
        <f>AF116</f>
        <v>0</v>
      </c>
      <c r="BQ108" s="529"/>
      <c r="BR108" s="530"/>
      <c r="BS108" s="278"/>
    </row>
    <row r="109" spans="1:71" ht="13.5" customHeight="1" x14ac:dyDescent="0.25">
      <c r="A109" s="278"/>
      <c r="B109" s="97">
        <v>30</v>
      </c>
      <c r="C109" s="289" t="s">
        <v>704</v>
      </c>
      <c r="D109" s="289"/>
      <c r="E109" s="289"/>
      <c r="F109" s="289"/>
      <c r="G109" s="289"/>
      <c r="H109" s="289"/>
      <c r="I109" s="289"/>
      <c r="J109" s="289"/>
      <c r="K109" s="289"/>
      <c r="L109" s="289"/>
      <c r="M109" s="289"/>
      <c r="N109" s="289"/>
      <c r="O109" s="289"/>
      <c r="P109" s="289"/>
      <c r="Q109" s="97"/>
      <c r="R109" s="97"/>
      <c r="S109" s="97"/>
      <c r="T109" s="686"/>
      <c r="U109" s="503"/>
      <c r="V109" s="524"/>
      <c r="W109" s="686"/>
      <c r="X109" s="503"/>
      <c r="Y109" s="524"/>
      <c r="Z109" s="686"/>
      <c r="AA109" s="503"/>
      <c r="AB109" s="524"/>
      <c r="AC109" s="686"/>
      <c r="AD109" s="503"/>
      <c r="AE109" s="524"/>
      <c r="AF109" s="525">
        <f t="shared" si="6"/>
        <v>0</v>
      </c>
      <c r="AG109" s="527"/>
      <c r="AH109" s="526"/>
      <c r="AJ109" s="278"/>
      <c r="AK109" s="46"/>
      <c r="AL109" s="47" t="s">
        <v>705</v>
      </c>
      <c r="AM109" s="177"/>
      <c r="AN109" s="177"/>
      <c r="AO109" s="177"/>
      <c r="AP109" s="177"/>
      <c r="AQ109" s="177"/>
      <c r="AR109" s="177"/>
      <c r="AS109" s="177"/>
      <c r="AT109" s="177"/>
      <c r="AU109" s="177"/>
      <c r="AV109" s="177"/>
      <c r="AW109" s="177"/>
      <c r="AX109" s="177"/>
      <c r="AY109" s="177"/>
      <c r="AZ109" s="177"/>
      <c r="BA109" s="177"/>
      <c r="BB109" s="177"/>
      <c r="BC109" s="177"/>
      <c r="BD109" s="533"/>
      <c r="BE109" s="503"/>
      <c r="BF109" s="524"/>
      <c r="BG109" s="533"/>
      <c r="BH109" s="503"/>
      <c r="BI109" s="524"/>
      <c r="BJ109" s="533"/>
      <c r="BK109" s="503"/>
      <c r="BL109" s="524"/>
      <c r="BM109" s="533"/>
      <c r="BN109" s="503"/>
      <c r="BO109" s="524"/>
      <c r="BP109" s="533"/>
      <c r="BQ109" s="503"/>
      <c r="BR109" s="524"/>
      <c r="BS109" s="278"/>
    </row>
    <row r="110" spans="1:71" ht="13.5" customHeight="1" x14ac:dyDescent="0.25">
      <c r="A110" s="278"/>
      <c r="B110" s="97"/>
      <c r="C110" s="289" t="s">
        <v>706</v>
      </c>
      <c r="D110" s="289"/>
      <c r="E110" s="289"/>
      <c r="F110" s="289"/>
      <c r="G110" s="289"/>
      <c r="H110" s="289"/>
      <c r="I110" s="289"/>
      <c r="J110" s="289"/>
      <c r="K110" s="289"/>
      <c r="L110" s="289"/>
      <c r="M110" s="289"/>
      <c r="N110" s="289"/>
      <c r="O110" s="289"/>
      <c r="P110" s="289"/>
      <c r="Q110" s="97"/>
      <c r="R110" s="97"/>
      <c r="S110" s="97"/>
      <c r="T110" s="686"/>
      <c r="U110" s="503"/>
      <c r="V110" s="524"/>
      <c r="W110" s="686"/>
      <c r="X110" s="503"/>
      <c r="Y110" s="524"/>
      <c r="Z110" s="686"/>
      <c r="AA110" s="503"/>
      <c r="AB110" s="524"/>
      <c r="AC110" s="686"/>
      <c r="AD110" s="503"/>
      <c r="AE110" s="524"/>
      <c r="AF110" s="525">
        <f t="shared" si="6"/>
        <v>0</v>
      </c>
      <c r="AG110" s="527"/>
      <c r="AH110" s="526"/>
      <c r="AJ110" s="278"/>
      <c r="AK110" s="101"/>
      <c r="AL110" s="215"/>
      <c r="AM110" s="213"/>
      <c r="AN110" s="213"/>
      <c r="AO110" s="213"/>
      <c r="AP110" s="213"/>
      <c r="AQ110" s="213"/>
      <c r="AR110" s="213"/>
      <c r="AS110" s="213"/>
      <c r="AT110" s="213"/>
      <c r="AU110" s="213"/>
      <c r="AV110" s="279"/>
      <c r="AW110" s="279"/>
      <c r="AX110" s="279"/>
      <c r="AY110" s="279"/>
      <c r="AZ110" s="279"/>
      <c r="BA110" s="279"/>
      <c r="BD110" s="722">
        <f>SUM(BD98:BF109)</f>
        <v>0</v>
      </c>
      <c r="BE110" s="529"/>
      <c r="BF110" s="530"/>
      <c r="BG110" s="722">
        <f>SUM(BG98:BI109)</f>
        <v>0</v>
      </c>
      <c r="BH110" s="529"/>
      <c r="BI110" s="530"/>
      <c r="BJ110" s="722">
        <f>SUM(BJ98:BL109)</f>
        <v>0</v>
      </c>
      <c r="BK110" s="529"/>
      <c r="BL110" s="530"/>
      <c r="BM110" s="722">
        <f>SUM(BM98:BO109)</f>
        <v>0</v>
      </c>
      <c r="BN110" s="529"/>
      <c r="BO110" s="530"/>
      <c r="BP110" s="722">
        <f>SUM(BP98:BR109)</f>
        <v>0</v>
      </c>
      <c r="BQ110" s="529"/>
      <c r="BR110" s="530"/>
      <c r="BS110" s="278"/>
    </row>
    <row r="111" spans="1:71" ht="13.5" customHeight="1" x14ac:dyDescent="0.25">
      <c r="A111" s="278"/>
      <c r="B111" s="99">
        <v>31</v>
      </c>
      <c r="C111" s="280" t="s">
        <v>707</v>
      </c>
      <c r="D111" s="280"/>
      <c r="E111" s="280"/>
      <c r="F111" s="280"/>
      <c r="G111" s="280"/>
      <c r="H111" s="280"/>
      <c r="I111" s="280"/>
      <c r="J111" s="280"/>
      <c r="K111" s="280"/>
      <c r="L111" s="280"/>
      <c r="M111" s="280"/>
      <c r="N111" s="280"/>
      <c r="O111" s="280"/>
      <c r="P111" s="280"/>
      <c r="Q111" s="99"/>
      <c r="R111" s="99"/>
      <c r="S111" s="99"/>
      <c r="T111" s="703" t="str">
        <f>IF(SUM(T106:V110)=0,"",SUM(T106:V110))</f>
        <v/>
      </c>
      <c r="U111" s="535"/>
      <c r="V111" s="536"/>
      <c r="W111" s="703" t="str">
        <f>IF(SUM(W106:Y110)=0,"",SUM(W106:Y110))</f>
        <v/>
      </c>
      <c r="X111" s="535"/>
      <c r="Y111" s="536"/>
      <c r="Z111" s="703" t="str">
        <f>IF(SUM(Z106:AB110)=0,"",SUM(Z106:AB110))</f>
        <v/>
      </c>
      <c r="AA111" s="535"/>
      <c r="AB111" s="536"/>
      <c r="AC111" s="703" t="str">
        <f>IF(SUM(AC106:AE110)=0,"",SUM(AC106:AE110))</f>
        <v/>
      </c>
      <c r="AD111" s="535"/>
      <c r="AE111" s="536"/>
      <c r="AF111" s="703" t="str">
        <f>IF(SUM(AF106:AH110)=0,"",SUM(AF106:AH110))</f>
        <v/>
      </c>
      <c r="AG111" s="535"/>
      <c r="AH111" s="536"/>
      <c r="AJ111" s="278"/>
      <c r="AK111" s="322">
        <v>37</v>
      </c>
      <c r="AL111" s="297" t="s">
        <v>708</v>
      </c>
      <c r="AM111" s="323"/>
      <c r="AN111" s="323"/>
      <c r="AO111" s="323"/>
      <c r="AP111" s="323"/>
      <c r="AQ111" s="323"/>
      <c r="AR111" s="323"/>
      <c r="AS111" s="323"/>
      <c r="AT111" s="323"/>
      <c r="AU111" s="323"/>
      <c r="AV111" s="324"/>
      <c r="AW111" s="324"/>
      <c r="AX111" s="324"/>
      <c r="AY111" s="324"/>
      <c r="AZ111" s="324"/>
      <c r="BA111" s="324"/>
      <c r="BB111" s="323"/>
      <c r="BC111" s="323"/>
      <c r="BD111" s="579"/>
      <c r="BE111" s="535"/>
      <c r="BF111" s="536"/>
      <c r="BG111" s="579"/>
      <c r="BH111" s="535"/>
      <c r="BI111" s="536"/>
      <c r="BJ111" s="579"/>
      <c r="BK111" s="535"/>
      <c r="BL111" s="536"/>
      <c r="BM111" s="579"/>
      <c r="BN111" s="535"/>
      <c r="BO111" s="536"/>
      <c r="BP111" s="579"/>
      <c r="BQ111" s="535"/>
      <c r="BR111" s="536"/>
      <c r="BS111" s="278"/>
    </row>
    <row r="112" spans="1:71" ht="13.5" customHeight="1" x14ac:dyDescent="0.25">
      <c r="A112" s="278"/>
      <c r="B112" s="285" t="s">
        <v>709</v>
      </c>
      <c r="C112" s="286"/>
      <c r="D112" s="286"/>
      <c r="E112" s="286"/>
      <c r="F112" s="286"/>
      <c r="G112" s="286"/>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304"/>
      <c r="AJ112" s="278"/>
      <c r="AK112" s="309"/>
      <c r="AL112" s="41"/>
      <c r="BD112" s="723">
        <f>BD96-BD110</f>
        <v>0</v>
      </c>
      <c r="BE112" s="505"/>
      <c r="BF112" s="532"/>
      <c r="BG112" s="723">
        <f>BG96-BG110</f>
        <v>0</v>
      </c>
      <c r="BH112" s="505"/>
      <c r="BI112" s="532"/>
      <c r="BJ112" s="723">
        <f>BJ96-BJ110</f>
        <v>0</v>
      </c>
      <c r="BK112" s="505"/>
      <c r="BL112" s="532"/>
      <c r="BM112" s="723">
        <f>BM96-BM110</f>
        <v>0</v>
      </c>
      <c r="BN112" s="505"/>
      <c r="BO112" s="532"/>
      <c r="BP112" s="723">
        <f>BP96-BP110</f>
        <v>0</v>
      </c>
      <c r="BQ112" s="505"/>
      <c r="BR112" s="532"/>
      <c r="BS112" s="278"/>
    </row>
    <row r="113" spans="1:71" ht="13.5" customHeight="1" x14ac:dyDescent="0.25">
      <c r="A113" s="278"/>
      <c r="B113" s="101">
        <v>32</v>
      </c>
      <c r="C113" s="289" t="s">
        <v>710</v>
      </c>
      <c r="D113" s="289"/>
      <c r="E113" s="289"/>
      <c r="F113" s="289"/>
      <c r="G113" s="289"/>
      <c r="H113" s="289"/>
      <c r="I113" s="289"/>
      <c r="J113" s="289"/>
      <c r="K113" s="289"/>
      <c r="L113" s="289"/>
      <c r="M113" s="289"/>
      <c r="N113" s="289"/>
      <c r="O113" s="289"/>
      <c r="P113" s="289"/>
      <c r="Q113" s="97"/>
      <c r="R113" s="97"/>
      <c r="S113" s="97"/>
      <c r="T113" s="525"/>
      <c r="U113" s="527"/>
      <c r="V113" s="526"/>
      <c r="W113" s="525"/>
      <c r="X113" s="527"/>
      <c r="Y113" s="526"/>
      <c r="Z113" s="525"/>
      <c r="AA113" s="527"/>
      <c r="AB113" s="526"/>
      <c r="AC113" s="525"/>
      <c r="AD113" s="527"/>
      <c r="AE113" s="526"/>
      <c r="AF113" s="525">
        <f t="shared" ref="AF113:AF116" si="7">SUM(T113:AE113)</f>
        <v>0</v>
      </c>
      <c r="AG113" s="527"/>
      <c r="AH113" s="526"/>
      <c r="AJ113" s="278"/>
      <c r="AK113" s="46">
        <v>38</v>
      </c>
      <c r="AL113" s="47" t="s">
        <v>711</v>
      </c>
      <c r="AM113" s="177"/>
      <c r="AN113" s="177"/>
      <c r="AO113" s="177"/>
      <c r="AP113" s="177"/>
      <c r="AQ113" s="177"/>
      <c r="AR113" s="177"/>
      <c r="AS113" s="177"/>
      <c r="AT113" s="177"/>
      <c r="AU113" s="177"/>
      <c r="AV113" s="177"/>
      <c r="AW113" s="177"/>
      <c r="AX113" s="177"/>
      <c r="AY113" s="177"/>
      <c r="AZ113" s="177"/>
      <c r="BA113" s="177"/>
      <c r="BB113" s="177"/>
      <c r="BC113" s="177"/>
      <c r="BD113" s="533"/>
      <c r="BE113" s="503"/>
      <c r="BF113" s="524"/>
      <c r="BG113" s="533"/>
      <c r="BH113" s="503"/>
      <c r="BI113" s="524"/>
      <c r="BJ113" s="533"/>
      <c r="BK113" s="503"/>
      <c r="BL113" s="524"/>
      <c r="BM113" s="533"/>
      <c r="BN113" s="503"/>
      <c r="BO113" s="524"/>
      <c r="BP113" s="533"/>
      <c r="BQ113" s="503"/>
      <c r="BR113" s="524"/>
      <c r="BS113" s="278"/>
    </row>
    <row r="114" spans="1:71" ht="13.5" customHeight="1" x14ac:dyDescent="0.25">
      <c r="B114" s="99">
        <v>33</v>
      </c>
      <c r="C114" s="280" t="s">
        <v>712</v>
      </c>
      <c r="D114" s="280"/>
      <c r="E114" s="280"/>
      <c r="F114" s="280"/>
      <c r="G114" s="280"/>
      <c r="H114" s="280"/>
      <c r="I114" s="280"/>
      <c r="J114" s="280"/>
      <c r="K114" s="280"/>
      <c r="L114" s="280"/>
      <c r="M114" s="280"/>
      <c r="N114" s="280"/>
      <c r="O114" s="280"/>
      <c r="P114" s="280"/>
      <c r="Q114" s="99"/>
      <c r="R114" s="99"/>
      <c r="S114" s="99"/>
      <c r="T114" s="703"/>
      <c r="U114" s="535"/>
      <c r="V114" s="536"/>
      <c r="W114" s="703"/>
      <c r="X114" s="535"/>
      <c r="Y114" s="536"/>
      <c r="Z114" s="703"/>
      <c r="AA114" s="535"/>
      <c r="AB114" s="536"/>
      <c r="AC114" s="703"/>
      <c r="AD114" s="535"/>
      <c r="AE114" s="536"/>
      <c r="AF114" s="703">
        <f t="shared" si="7"/>
        <v>0</v>
      </c>
      <c r="AG114" s="535"/>
      <c r="AH114" s="536"/>
      <c r="AJ114" s="278"/>
      <c r="AK114" s="309"/>
      <c r="AL114" s="41"/>
      <c r="BD114" s="722" t="str">
        <f>T111</f>
        <v/>
      </c>
      <c r="BE114" s="529"/>
      <c r="BF114" s="530"/>
      <c r="BG114" s="722" t="str">
        <f>W111</f>
        <v/>
      </c>
      <c r="BH114" s="529"/>
      <c r="BI114" s="530"/>
      <c r="BJ114" s="722" t="str">
        <f>Z111</f>
        <v/>
      </c>
      <c r="BK114" s="529"/>
      <c r="BL114" s="530"/>
      <c r="BM114" s="722" t="str">
        <f>AC111</f>
        <v/>
      </c>
      <c r="BN114" s="529"/>
      <c r="BO114" s="530"/>
      <c r="BP114" s="722" t="str">
        <f>AF111</f>
        <v/>
      </c>
      <c r="BQ114" s="529"/>
      <c r="BR114" s="530"/>
      <c r="BS114" s="278"/>
    </row>
    <row r="115" spans="1:71" ht="13.5" customHeight="1" x14ac:dyDescent="0.25">
      <c r="A115" s="278"/>
      <c r="B115" s="46">
        <v>34</v>
      </c>
      <c r="C115" s="47" t="s">
        <v>713</v>
      </c>
      <c r="D115" s="47"/>
      <c r="E115" s="47"/>
      <c r="F115" s="47"/>
      <c r="G115" s="47"/>
      <c r="H115" s="47"/>
      <c r="I115" s="47"/>
      <c r="J115" s="47"/>
      <c r="K115" s="47"/>
      <c r="L115" s="47"/>
      <c r="M115" s="47"/>
      <c r="N115" s="47"/>
      <c r="O115" s="47"/>
      <c r="P115" s="47"/>
      <c r="Q115" s="46"/>
      <c r="R115" s="46"/>
      <c r="S115" s="46"/>
      <c r="T115" s="686"/>
      <c r="U115" s="503"/>
      <c r="V115" s="524"/>
      <c r="W115" s="686"/>
      <c r="X115" s="503"/>
      <c r="Y115" s="524"/>
      <c r="Z115" s="686"/>
      <c r="AA115" s="503"/>
      <c r="AB115" s="524"/>
      <c r="AC115" s="686"/>
      <c r="AD115" s="503"/>
      <c r="AE115" s="524"/>
      <c r="AF115" s="525">
        <f t="shared" si="7"/>
        <v>0</v>
      </c>
      <c r="AG115" s="527"/>
      <c r="AH115" s="526"/>
      <c r="AJ115" s="278"/>
      <c r="AK115" s="46">
        <v>39</v>
      </c>
      <c r="AL115" s="47" t="s">
        <v>714</v>
      </c>
      <c r="AM115" s="177"/>
      <c r="AN115" s="177"/>
      <c r="AO115" s="177"/>
      <c r="AP115" s="177"/>
      <c r="AQ115" s="177"/>
      <c r="AR115" s="177"/>
      <c r="AS115" s="177"/>
      <c r="AT115" s="177"/>
      <c r="AU115" s="177"/>
      <c r="AV115" s="177"/>
      <c r="AW115" s="177"/>
      <c r="AX115" s="177"/>
      <c r="AY115" s="177"/>
      <c r="AZ115" s="177"/>
      <c r="BA115" s="177"/>
      <c r="BB115" s="177"/>
      <c r="BC115" s="177"/>
      <c r="BD115" s="533"/>
      <c r="BE115" s="503"/>
      <c r="BF115" s="524"/>
      <c r="BG115" s="533"/>
      <c r="BH115" s="503"/>
      <c r="BI115" s="524"/>
      <c r="BJ115" s="533"/>
      <c r="BK115" s="503"/>
      <c r="BL115" s="524"/>
      <c r="BM115" s="533"/>
      <c r="BN115" s="503"/>
      <c r="BO115" s="524"/>
      <c r="BP115" s="533"/>
      <c r="BQ115" s="503"/>
      <c r="BR115" s="524"/>
      <c r="BS115" s="278"/>
    </row>
    <row r="116" spans="1:71" ht="13.5" customHeight="1" x14ac:dyDescent="0.25">
      <c r="A116" s="278"/>
      <c r="B116" s="99">
        <v>35</v>
      </c>
      <c r="C116" s="280" t="s">
        <v>715</v>
      </c>
      <c r="D116" s="280"/>
      <c r="E116" s="280"/>
      <c r="F116" s="280"/>
      <c r="G116" s="280"/>
      <c r="H116" s="280"/>
      <c r="I116" s="280"/>
      <c r="J116" s="280"/>
      <c r="K116" s="280"/>
      <c r="L116" s="280"/>
      <c r="M116" s="280"/>
      <c r="N116" s="280"/>
      <c r="O116" s="280"/>
      <c r="P116" s="280"/>
      <c r="Q116" s="99"/>
      <c r="R116" s="99"/>
      <c r="S116" s="99"/>
      <c r="T116" s="703"/>
      <c r="U116" s="535"/>
      <c r="V116" s="536"/>
      <c r="W116" s="703"/>
      <c r="X116" s="535"/>
      <c r="Y116" s="536"/>
      <c r="Z116" s="703"/>
      <c r="AA116" s="535"/>
      <c r="AB116" s="536"/>
      <c r="AC116" s="703"/>
      <c r="AD116" s="535"/>
      <c r="AE116" s="536"/>
      <c r="AF116" s="703">
        <f t="shared" si="7"/>
        <v>0</v>
      </c>
      <c r="AG116" s="535"/>
      <c r="AH116" s="536"/>
      <c r="AJ116" s="278"/>
      <c r="AK116" s="101"/>
      <c r="AL116" s="215"/>
      <c r="AM116" s="213"/>
      <c r="AN116" s="213"/>
      <c r="AO116" s="213"/>
      <c r="AP116" s="213"/>
      <c r="AQ116" s="213"/>
      <c r="AR116" s="213"/>
      <c r="AS116" s="213"/>
      <c r="AT116" s="213"/>
      <c r="AU116" s="213"/>
      <c r="AV116" s="213"/>
      <c r="AW116" s="213"/>
      <c r="AX116" s="213"/>
      <c r="AY116" s="213"/>
      <c r="AZ116" s="213"/>
      <c r="BA116" s="213"/>
      <c r="BB116" s="213"/>
      <c r="BC116" s="213"/>
      <c r="BD116" s="722" t="e">
        <f>BD112-BD114</f>
        <v>#VALUE!</v>
      </c>
      <c r="BE116" s="529"/>
      <c r="BF116" s="530"/>
      <c r="BG116" s="722" t="e">
        <f>BG112-BG114</f>
        <v>#VALUE!</v>
      </c>
      <c r="BH116" s="529"/>
      <c r="BI116" s="530"/>
      <c r="BJ116" s="722" t="e">
        <f>BJ112-BJ114</f>
        <v>#VALUE!</v>
      </c>
      <c r="BK116" s="529"/>
      <c r="BL116" s="530"/>
      <c r="BM116" s="722" t="e">
        <f>BM112-BM114</f>
        <v>#VALUE!</v>
      </c>
      <c r="BN116" s="529"/>
      <c r="BO116" s="530"/>
      <c r="BP116" s="722" t="e">
        <f>BP112-BP114</f>
        <v>#VALUE!</v>
      </c>
      <c r="BQ116" s="529"/>
      <c r="BR116" s="530"/>
      <c r="BS116" s="278"/>
    </row>
    <row r="117" spans="1:71" ht="13.5" customHeight="1" x14ac:dyDescent="0.25">
      <c r="B117" s="327" t="s">
        <v>716</v>
      </c>
      <c r="C117" s="41"/>
      <c r="D117" s="41"/>
      <c r="E117" s="41"/>
      <c r="F117" s="41"/>
      <c r="G117" s="41"/>
      <c r="H117" s="41"/>
      <c r="I117" s="41"/>
      <c r="J117" s="41"/>
      <c r="K117" s="41"/>
      <c r="L117" s="41"/>
      <c r="M117" s="41"/>
      <c r="N117" s="41"/>
      <c r="O117" s="41"/>
      <c r="P117" s="41"/>
      <c r="Q117" s="41"/>
      <c r="R117" s="41"/>
      <c r="S117" s="41"/>
      <c r="T117" s="328"/>
      <c r="U117" s="328"/>
      <c r="V117" s="328"/>
      <c r="W117" s="328"/>
      <c r="X117" s="328"/>
      <c r="Y117" s="328"/>
      <c r="Z117" s="328"/>
      <c r="AA117" s="328"/>
      <c r="AB117" s="328"/>
      <c r="AC117" s="328"/>
      <c r="AD117" s="328"/>
      <c r="AE117" s="328"/>
      <c r="AF117" s="328"/>
      <c r="AG117" s="328"/>
      <c r="AH117" s="328"/>
      <c r="AJ117" s="278"/>
      <c r="AK117" s="46"/>
      <c r="AL117" s="47" t="s">
        <v>717</v>
      </c>
      <c r="AM117" s="177"/>
      <c r="AN117" s="177"/>
      <c r="AO117" s="177"/>
      <c r="AP117" s="177"/>
      <c r="AQ117" s="177"/>
      <c r="AR117" s="177"/>
      <c r="AS117" s="177"/>
      <c r="AT117" s="177"/>
      <c r="AU117" s="177"/>
      <c r="AV117" s="177"/>
      <c r="AW117" s="177"/>
      <c r="AX117" s="177"/>
      <c r="AY117" s="177"/>
      <c r="AZ117" s="177"/>
      <c r="BA117" s="177"/>
      <c r="BB117" s="177"/>
      <c r="BC117" s="177"/>
      <c r="BD117" s="533"/>
      <c r="BE117" s="503"/>
      <c r="BF117" s="524"/>
      <c r="BG117" s="533"/>
      <c r="BH117" s="503"/>
      <c r="BI117" s="524"/>
      <c r="BJ117" s="533"/>
      <c r="BK117" s="503"/>
      <c r="BL117" s="524"/>
      <c r="BM117" s="533"/>
      <c r="BN117" s="503"/>
      <c r="BO117" s="524"/>
      <c r="BP117" s="533"/>
      <c r="BQ117" s="503"/>
      <c r="BR117" s="524"/>
      <c r="BS117" s="278"/>
    </row>
    <row r="118" spans="1:71" ht="13.5" customHeight="1" x14ac:dyDescent="0.25">
      <c r="B118" s="278"/>
      <c r="C118" s="278"/>
      <c r="D118" s="278"/>
      <c r="E118" s="278"/>
      <c r="F118" s="278"/>
      <c r="G118" s="278"/>
      <c r="H118" s="278"/>
      <c r="I118" s="278"/>
      <c r="J118" s="278"/>
      <c r="K118" s="278"/>
      <c r="L118" s="278"/>
      <c r="M118" s="278"/>
      <c r="N118" s="278"/>
      <c r="O118" s="278"/>
      <c r="P118" s="278"/>
      <c r="Q118" s="278"/>
      <c r="R118" s="278"/>
      <c r="S118" s="278"/>
      <c r="T118" s="278"/>
      <c r="U118" s="278"/>
      <c r="V118" s="278"/>
      <c r="W118" s="278"/>
      <c r="X118" s="278"/>
      <c r="Y118" s="278"/>
      <c r="Z118" s="278"/>
      <c r="AA118" s="278"/>
      <c r="AB118" s="278"/>
      <c r="AC118" s="278"/>
      <c r="AD118" s="278"/>
      <c r="AE118" s="278"/>
      <c r="AF118" s="278"/>
      <c r="AG118" s="278"/>
      <c r="AH118" s="278"/>
      <c r="AJ118" s="278"/>
      <c r="AL118" s="278"/>
      <c r="AM118" s="278"/>
      <c r="AN118" s="278"/>
      <c r="AO118" s="278"/>
      <c r="AP118" s="278"/>
      <c r="AQ118" s="278"/>
      <c r="AR118" s="278"/>
      <c r="AS118" s="278"/>
      <c r="AT118" s="278"/>
      <c r="AU118" s="278"/>
      <c r="AV118" s="278"/>
      <c r="AW118" s="278"/>
      <c r="AX118" s="278"/>
      <c r="AY118" s="278"/>
      <c r="AZ118" s="278"/>
      <c r="BA118" s="278"/>
      <c r="BB118" s="278"/>
      <c r="BC118" s="278"/>
      <c r="BD118" s="278"/>
      <c r="BE118" s="278"/>
      <c r="BF118" s="278"/>
      <c r="BG118" s="278"/>
      <c r="BH118" s="278"/>
      <c r="BI118" s="278"/>
      <c r="BJ118" s="278"/>
      <c r="BK118" s="278"/>
      <c r="BL118" s="278"/>
      <c r="BM118" s="278"/>
      <c r="BN118" s="278"/>
      <c r="BO118" s="278"/>
      <c r="BP118" s="278"/>
      <c r="BQ118" s="278"/>
      <c r="BR118" s="278"/>
      <c r="BS118" s="278"/>
    </row>
  </sheetData>
  <mergeCells count="736">
    <mergeCell ref="T87:V87"/>
    <mergeCell ref="W87:Y87"/>
    <mergeCell ref="Z87:AB87"/>
    <mergeCell ref="AC87:AE87"/>
    <mergeCell ref="AF87:AH87"/>
    <mergeCell ref="T88:V88"/>
    <mergeCell ref="W92:Y92"/>
    <mergeCell ref="Z92:AB92"/>
    <mergeCell ref="T93:V93"/>
    <mergeCell ref="W93:Y93"/>
    <mergeCell ref="Z93:AB93"/>
    <mergeCell ref="AC93:AE93"/>
    <mergeCell ref="AF93:AH93"/>
    <mergeCell ref="W88:Y88"/>
    <mergeCell ref="Z88:AB88"/>
    <mergeCell ref="T89:V89"/>
    <mergeCell ref="W89:Y89"/>
    <mergeCell ref="Z89:AB89"/>
    <mergeCell ref="W90:Y90"/>
    <mergeCell ref="Z90:AB90"/>
    <mergeCell ref="T84:V84"/>
    <mergeCell ref="W84:Y84"/>
    <mergeCell ref="Z84:AB84"/>
    <mergeCell ref="AC84:AE84"/>
    <mergeCell ref="AF84:AH84"/>
    <mergeCell ref="Z86:AB86"/>
    <mergeCell ref="AC86:AE86"/>
    <mergeCell ref="T85:V85"/>
    <mergeCell ref="W85:Y85"/>
    <mergeCell ref="Z85:AB85"/>
    <mergeCell ref="AC85:AE85"/>
    <mergeCell ref="AF85:AH85"/>
    <mergeCell ref="W86:Y86"/>
    <mergeCell ref="AF86:AH86"/>
    <mergeCell ref="T86:V86"/>
    <mergeCell ref="BD88:BF89"/>
    <mergeCell ref="BG88:BI89"/>
    <mergeCell ref="BJ88:BL89"/>
    <mergeCell ref="BM88:BO89"/>
    <mergeCell ref="AC92:AE92"/>
    <mergeCell ref="AF92:AH92"/>
    <mergeCell ref="T90:V90"/>
    <mergeCell ref="T91:V91"/>
    <mergeCell ref="W91:Y91"/>
    <mergeCell ref="Z91:AB91"/>
    <mergeCell ref="AC91:AE91"/>
    <mergeCell ref="AF91:AH91"/>
    <mergeCell ref="T92:V92"/>
    <mergeCell ref="AC88:AE88"/>
    <mergeCell ref="AF88:AH88"/>
    <mergeCell ref="AC89:AE89"/>
    <mergeCell ref="AF89:AH89"/>
    <mergeCell ref="AC90:AE90"/>
    <mergeCell ref="AF90:AH90"/>
    <mergeCell ref="BC36:BE36"/>
    <mergeCell ref="BF36:BH36"/>
    <mergeCell ref="BI36:BK36"/>
    <mergeCell ref="BF37:BH37"/>
    <mergeCell ref="BI37:BK37"/>
    <mergeCell ref="BC37:BE37"/>
    <mergeCell ref="AF38:AH38"/>
    <mergeCell ref="BC38:BE38"/>
    <mergeCell ref="BF38:BH38"/>
    <mergeCell ref="BI38:BK38"/>
    <mergeCell ref="BC32:BE32"/>
    <mergeCell ref="BF32:BH32"/>
    <mergeCell ref="BI32:BK32"/>
    <mergeCell ref="BL32:BN32"/>
    <mergeCell ref="BO32:BQ32"/>
    <mergeCell ref="BF33:BH33"/>
    <mergeCell ref="BO33:BQ33"/>
    <mergeCell ref="BL35:BN35"/>
    <mergeCell ref="BO35:BQ35"/>
    <mergeCell ref="BC33:BE33"/>
    <mergeCell ref="BC34:BE34"/>
    <mergeCell ref="BF34:BH34"/>
    <mergeCell ref="BI34:BK34"/>
    <mergeCell ref="BL34:BN34"/>
    <mergeCell ref="BO34:BQ34"/>
    <mergeCell ref="BC35:BE35"/>
    <mergeCell ref="BF35:BH35"/>
    <mergeCell ref="BI35:BK35"/>
    <mergeCell ref="BI76:BK76"/>
    <mergeCell ref="BL76:BN76"/>
    <mergeCell ref="BO76:BQ76"/>
    <mergeCell ref="BG82:BI83"/>
    <mergeCell ref="BJ82:BL83"/>
    <mergeCell ref="BM82:BO83"/>
    <mergeCell ref="BP82:BR83"/>
    <mergeCell ref="BI33:BK33"/>
    <mergeCell ref="BL33:BN33"/>
    <mergeCell ref="BL36:BN36"/>
    <mergeCell ref="BO36:BQ36"/>
    <mergeCell ref="BL37:BN37"/>
    <mergeCell ref="BO37:BQ37"/>
    <mergeCell ref="BL38:BN38"/>
    <mergeCell ref="BO38:BQ38"/>
    <mergeCell ref="T76:V76"/>
    <mergeCell ref="W76:Y76"/>
    <mergeCell ref="Z76:AB76"/>
    <mergeCell ref="AC76:AE76"/>
    <mergeCell ref="AF76:AH76"/>
    <mergeCell ref="BC76:BE76"/>
    <mergeCell ref="BF76:BH76"/>
    <mergeCell ref="BD82:BF83"/>
    <mergeCell ref="Z83:AB83"/>
    <mergeCell ref="AC83:AE83"/>
    <mergeCell ref="AF83:AH83"/>
    <mergeCell ref="T83:V83"/>
    <mergeCell ref="W83:Y83"/>
    <mergeCell ref="BI75:BK75"/>
    <mergeCell ref="BL75:BN75"/>
    <mergeCell ref="BO75:BQ75"/>
    <mergeCell ref="T75:V75"/>
    <mergeCell ref="W75:Y75"/>
    <mergeCell ref="Z75:AB75"/>
    <mergeCell ref="AC75:AE75"/>
    <mergeCell ref="AF75:AH75"/>
    <mergeCell ref="BC75:BE75"/>
    <mergeCell ref="BF75:BH75"/>
    <mergeCell ref="BI74:BK74"/>
    <mergeCell ref="BL74:BN74"/>
    <mergeCell ref="BO74:BQ74"/>
    <mergeCell ref="T74:V74"/>
    <mergeCell ref="W74:Y74"/>
    <mergeCell ref="Z74:AB74"/>
    <mergeCell ref="AC74:AE74"/>
    <mergeCell ref="AF74:AH74"/>
    <mergeCell ref="BC74:BE74"/>
    <mergeCell ref="BF74:BH74"/>
    <mergeCell ref="BD100:BF101"/>
    <mergeCell ref="BG100:BI101"/>
    <mergeCell ref="BJ100:BL101"/>
    <mergeCell ref="BM100:BO101"/>
    <mergeCell ref="BP100:BR101"/>
    <mergeCell ref="BD102:BF103"/>
    <mergeCell ref="BG110:BI111"/>
    <mergeCell ref="BJ110:BL111"/>
    <mergeCell ref="BD112:BF113"/>
    <mergeCell ref="BG112:BI113"/>
    <mergeCell ref="BJ112:BL113"/>
    <mergeCell ref="BM112:BO113"/>
    <mergeCell ref="BP112:BR113"/>
    <mergeCell ref="BM98:BO99"/>
    <mergeCell ref="BP98:BR99"/>
    <mergeCell ref="BD90:BF91"/>
    <mergeCell ref="BD92:BF93"/>
    <mergeCell ref="BG92:BI93"/>
    <mergeCell ref="BJ92:BL93"/>
    <mergeCell ref="BM92:BO93"/>
    <mergeCell ref="BP92:BR93"/>
    <mergeCell ref="BD94:BF95"/>
    <mergeCell ref="BG94:BI95"/>
    <mergeCell ref="BJ94:BL95"/>
    <mergeCell ref="BD96:BF97"/>
    <mergeCell ref="BG96:BI97"/>
    <mergeCell ref="BJ96:BL97"/>
    <mergeCell ref="BG98:BI99"/>
    <mergeCell ref="BJ98:BL99"/>
    <mergeCell ref="BD98:BF99"/>
    <mergeCell ref="BP88:BR89"/>
    <mergeCell ref="BG90:BI91"/>
    <mergeCell ref="BJ90:BL91"/>
    <mergeCell ref="BM90:BO91"/>
    <mergeCell ref="BP90:BR91"/>
    <mergeCell ref="BM94:BO95"/>
    <mergeCell ref="BP94:BR95"/>
    <mergeCell ref="BM96:BO97"/>
    <mergeCell ref="BP96:BR97"/>
    <mergeCell ref="BD84:BF85"/>
    <mergeCell ref="BG84:BI85"/>
    <mergeCell ref="BJ84:BL85"/>
    <mergeCell ref="BM84:BO85"/>
    <mergeCell ref="BP84:BR85"/>
    <mergeCell ref="BG86:BI87"/>
    <mergeCell ref="BP86:BR87"/>
    <mergeCell ref="BJ86:BL87"/>
    <mergeCell ref="BM86:BO87"/>
    <mergeCell ref="BD86:BF87"/>
    <mergeCell ref="BJ116:BL117"/>
    <mergeCell ref="BM116:BO117"/>
    <mergeCell ref="BD114:BF115"/>
    <mergeCell ref="BG114:BI115"/>
    <mergeCell ref="BJ114:BL115"/>
    <mergeCell ref="BM114:BO115"/>
    <mergeCell ref="BP114:BR115"/>
    <mergeCell ref="BD116:BF117"/>
    <mergeCell ref="BG116:BI117"/>
    <mergeCell ref="BP116:BR117"/>
    <mergeCell ref="BM110:BO111"/>
    <mergeCell ref="BP110:BR111"/>
    <mergeCell ref="BD106:BF107"/>
    <mergeCell ref="BD108:BF109"/>
    <mergeCell ref="BG108:BI109"/>
    <mergeCell ref="BJ108:BL109"/>
    <mergeCell ref="BM108:BO109"/>
    <mergeCell ref="BP108:BR109"/>
    <mergeCell ref="BD110:BF111"/>
    <mergeCell ref="BM106:BO107"/>
    <mergeCell ref="BP106:BR107"/>
    <mergeCell ref="BG102:BI103"/>
    <mergeCell ref="BJ102:BL103"/>
    <mergeCell ref="BD104:BF105"/>
    <mergeCell ref="BG104:BI105"/>
    <mergeCell ref="BJ104:BL105"/>
    <mergeCell ref="BG106:BI107"/>
    <mergeCell ref="BJ106:BL107"/>
    <mergeCell ref="T104:V104"/>
    <mergeCell ref="W104:Y104"/>
    <mergeCell ref="Z104:AB104"/>
    <mergeCell ref="AC104:AE104"/>
    <mergeCell ref="AF104:AH104"/>
    <mergeCell ref="BM102:BO103"/>
    <mergeCell ref="BP102:BR103"/>
    <mergeCell ref="BM104:BO105"/>
    <mergeCell ref="BP104:BR105"/>
    <mergeCell ref="T105:V105"/>
    <mergeCell ref="W105:Y105"/>
    <mergeCell ref="Z105:AB105"/>
    <mergeCell ref="AC105:AE105"/>
    <mergeCell ref="AF105:AH105"/>
    <mergeCell ref="W97:Y97"/>
    <mergeCell ref="Z97:AB97"/>
    <mergeCell ref="T99:V99"/>
    <mergeCell ref="W99:Y99"/>
    <mergeCell ref="Z99:AB99"/>
    <mergeCell ref="AC99:AE99"/>
    <mergeCell ref="AF99:AH99"/>
    <mergeCell ref="Z101:AB101"/>
    <mergeCell ref="AC101:AE101"/>
    <mergeCell ref="T114:V114"/>
    <mergeCell ref="W114:Y114"/>
    <mergeCell ref="Z114:AB114"/>
    <mergeCell ref="AC114:AE114"/>
    <mergeCell ref="AF114:AH114"/>
    <mergeCell ref="T115:V115"/>
    <mergeCell ref="Z95:AB95"/>
    <mergeCell ref="AC95:AE95"/>
    <mergeCell ref="T94:V94"/>
    <mergeCell ref="W94:Y94"/>
    <mergeCell ref="Z94:AB94"/>
    <mergeCell ref="AC94:AE94"/>
    <mergeCell ref="AF94:AH94"/>
    <mergeCell ref="W95:Y95"/>
    <mergeCell ref="AF95:AH95"/>
    <mergeCell ref="AC97:AE97"/>
    <mergeCell ref="AF97:AH97"/>
    <mergeCell ref="T95:V95"/>
    <mergeCell ref="T96:V96"/>
    <mergeCell ref="W96:Y96"/>
    <mergeCell ref="Z96:AB96"/>
    <mergeCell ref="AC96:AE96"/>
    <mergeCell ref="AF96:AH96"/>
    <mergeCell ref="T97:V97"/>
    <mergeCell ref="W115:Y115"/>
    <mergeCell ref="Z115:AB115"/>
    <mergeCell ref="T116:V116"/>
    <mergeCell ref="W116:Y116"/>
    <mergeCell ref="Z116:AB116"/>
    <mergeCell ref="AC115:AE115"/>
    <mergeCell ref="AF115:AH115"/>
    <mergeCell ref="AC116:AE116"/>
    <mergeCell ref="AF116:AH116"/>
    <mergeCell ref="AC110:AE110"/>
    <mergeCell ref="AF110:AH110"/>
    <mergeCell ref="AC111:AE111"/>
    <mergeCell ref="AF111:AH111"/>
    <mergeCell ref="AC113:AE113"/>
    <mergeCell ref="AF113:AH113"/>
    <mergeCell ref="T108:V108"/>
    <mergeCell ref="T109:V109"/>
    <mergeCell ref="W109:Y109"/>
    <mergeCell ref="Z109:AB109"/>
    <mergeCell ref="AC109:AE109"/>
    <mergeCell ref="AF109:AH109"/>
    <mergeCell ref="T110:V110"/>
    <mergeCell ref="W110:Y110"/>
    <mergeCell ref="Z110:AB110"/>
    <mergeCell ref="T111:V111"/>
    <mergeCell ref="W111:Y111"/>
    <mergeCell ref="Z111:AB111"/>
    <mergeCell ref="W113:Y113"/>
    <mergeCell ref="Z113:AB113"/>
    <mergeCell ref="T113:V113"/>
    <mergeCell ref="Z108:AB108"/>
    <mergeCell ref="AC108:AE108"/>
    <mergeCell ref="T106:V106"/>
    <mergeCell ref="W106:Y106"/>
    <mergeCell ref="Z106:AB106"/>
    <mergeCell ref="AC106:AE106"/>
    <mergeCell ref="AF106:AH106"/>
    <mergeCell ref="W108:Y108"/>
    <mergeCell ref="AF108:AH108"/>
    <mergeCell ref="Z107:AB107"/>
    <mergeCell ref="AC107:AE107"/>
    <mergeCell ref="T107:V107"/>
    <mergeCell ref="W107:Y107"/>
    <mergeCell ref="AF107:AH107"/>
    <mergeCell ref="T100:V100"/>
    <mergeCell ref="W100:Y100"/>
    <mergeCell ref="Z100:AB100"/>
    <mergeCell ref="AC100:AE100"/>
    <mergeCell ref="AF100:AH100"/>
    <mergeCell ref="W101:Y101"/>
    <mergeCell ref="AF101:AH101"/>
    <mergeCell ref="AC103:AE103"/>
    <mergeCell ref="AF103:AH103"/>
    <mergeCell ref="T101:V101"/>
    <mergeCell ref="T102:V102"/>
    <mergeCell ref="W102:Y102"/>
    <mergeCell ref="Z102:AB102"/>
    <mergeCell ref="AC102:AE102"/>
    <mergeCell ref="AF102:AH102"/>
    <mergeCell ref="T103:V103"/>
    <mergeCell ref="W103:Y103"/>
    <mergeCell ref="Z103:AB103"/>
    <mergeCell ref="BI73:BK73"/>
    <mergeCell ref="BL73:BN73"/>
    <mergeCell ref="BO73:BQ73"/>
    <mergeCell ref="T73:V73"/>
    <mergeCell ref="W73:Y73"/>
    <mergeCell ref="Z73:AB73"/>
    <mergeCell ref="AC73:AE73"/>
    <mergeCell ref="AF73:AH73"/>
    <mergeCell ref="BC73:BE73"/>
    <mergeCell ref="BF73:BH73"/>
    <mergeCell ref="BI72:BK72"/>
    <mergeCell ref="BL72:BN72"/>
    <mergeCell ref="BO72:BQ72"/>
    <mergeCell ref="T72:V72"/>
    <mergeCell ref="W72:Y72"/>
    <mergeCell ref="Z72:AB72"/>
    <mergeCell ref="AC72:AE72"/>
    <mergeCell ref="AF72:AH72"/>
    <mergeCell ref="BC72:BE72"/>
    <mergeCell ref="BF72:BH72"/>
    <mergeCell ref="BI71:BK71"/>
    <mergeCell ref="BL71:BN71"/>
    <mergeCell ref="BO71:BQ71"/>
    <mergeCell ref="T71:V71"/>
    <mergeCell ref="W71:Y71"/>
    <mergeCell ref="Z71:AB71"/>
    <mergeCell ref="AC71:AE71"/>
    <mergeCell ref="AF71:AH71"/>
    <mergeCell ref="BC71:BE71"/>
    <mergeCell ref="BF71:BH71"/>
    <mergeCell ref="BI70:BK70"/>
    <mergeCell ref="BL70:BN70"/>
    <mergeCell ref="BO70:BQ70"/>
    <mergeCell ref="T70:V70"/>
    <mergeCell ref="W70:Y70"/>
    <mergeCell ref="Z70:AB70"/>
    <mergeCell ref="AC70:AE70"/>
    <mergeCell ref="AF70:AH70"/>
    <mergeCell ref="BC70:BE70"/>
    <mergeCell ref="BF70:BH70"/>
    <mergeCell ref="BI69:BK69"/>
    <mergeCell ref="BL69:BN69"/>
    <mergeCell ref="BO69:BQ69"/>
    <mergeCell ref="T69:V69"/>
    <mergeCell ref="W69:Y69"/>
    <mergeCell ref="Z69:AB69"/>
    <mergeCell ref="AC69:AE69"/>
    <mergeCell ref="AF69:AH69"/>
    <mergeCell ref="BC69:BE69"/>
    <mergeCell ref="BF69:BH69"/>
    <mergeCell ref="BI68:BK68"/>
    <mergeCell ref="BL68:BN68"/>
    <mergeCell ref="BO68:BQ68"/>
    <mergeCell ref="T68:V68"/>
    <mergeCell ref="W68:Y68"/>
    <mergeCell ref="Z68:AB68"/>
    <mergeCell ref="AC68:AE68"/>
    <mergeCell ref="AF68:AH68"/>
    <mergeCell ref="BC68:BE68"/>
    <mergeCell ref="BF68:BH68"/>
    <mergeCell ref="BI67:BK67"/>
    <mergeCell ref="BL67:BN67"/>
    <mergeCell ref="BO67:BQ67"/>
    <mergeCell ref="T67:V67"/>
    <mergeCell ref="W67:Y67"/>
    <mergeCell ref="Z67:AB67"/>
    <mergeCell ref="AC67:AE67"/>
    <mergeCell ref="AF67:AH67"/>
    <mergeCell ref="BC67:BE67"/>
    <mergeCell ref="BF67:BH67"/>
    <mergeCell ref="BI66:BK66"/>
    <mergeCell ref="BL66:BN66"/>
    <mergeCell ref="BO66:BQ66"/>
    <mergeCell ref="T66:V66"/>
    <mergeCell ref="W66:Y66"/>
    <mergeCell ref="Z66:AB66"/>
    <mergeCell ref="AC66:AE66"/>
    <mergeCell ref="AF66:AH66"/>
    <mergeCell ref="BC66:BE66"/>
    <mergeCell ref="BF66:BH66"/>
    <mergeCell ref="BI65:BK65"/>
    <mergeCell ref="BL65:BN65"/>
    <mergeCell ref="BO65:BQ65"/>
    <mergeCell ref="T65:V65"/>
    <mergeCell ref="W65:Y65"/>
    <mergeCell ref="Z65:AB65"/>
    <mergeCell ref="AC65:AE65"/>
    <mergeCell ref="AF65:AH65"/>
    <mergeCell ref="BC65:BE65"/>
    <mergeCell ref="BF65:BH65"/>
    <mergeCell ref="BI64:BK64"/>
    <mergeCell ref="BL64:BN64"/>
    <mergeCell ref="BO64:BQ64"/>
    <mergeCell ref="T64:V64"/>
    <mergeCell ref="W64:Y64"/>
    <mergeCell ref="Z64:AB64"/>
    <mergeCell ref="AC64:AE64"/>
    <mergeCell ref="AF64:AH64"/>
    <mergeCell ref="BC64:BE64"/>
    <mergeCell ref="BF64:BH64"/>
    <mergeCell ref="BI63:BK63"/>
    <mergeCell ref="BL63:BN63"/>
    <mergeCell ref="BO63:BQ63"/>
    <mergeCell ref="T63:V63"/>
    <mergeCell ref="W63:Y63"/>
    <mergeCell ref="Z63:AB63"/>
    <mergeCell ref="AC63:AE63"/>
    <mergeCell ref="AF63:AH63"/>
    <mergeCell ref="BC63:BE63"/>
    <mergeCell ref="BF63:BH63"/>
    <mergeCell ref="BI62:BK62"/>
    <mergeCell ref="BL62:BN62"/>
    <mergeCell ref="BO62:BQ62"/>
    <mergeCell ref="T62:V62"/>
    <mergeCell ref="W62:Y62"/>
    <mergeCell ref="Z62:AB62"/>
    <mergeCell ref="AC62:AE62"/>
    <mergeCell ref="AF62:AH62"/>
    <mergeCell ref="BC62:BE62"/>
    <mergeCell ref="BF62:BH62"/>
    <mergeCell ref="BI61:BK61"/>
    <mergeCell ref="BL61:BN61"/>
    <mergeCell ref="BO61:BQ61"/>
    <mergeCell ref="T61:V61"/>
    <mergeCell ref="W61:Y61"/>
    <mergeCell ref="Z61:AB61"/>
    <mergeCell ref="AC61:AE61"/>
    <mergeCell ref="AF61:AH61"/>
    <mergeCell ref="BC61:BE61"/>
    <mergeCell ref="BF61:BH61"/>
    <mergeCell ref="BI60:BK60"/>
    <mergeCell ref="BL60:BN60"/>
    <mergeCell ref="BO60:BQ60"/>
    <mergeCell ref="T60:V60"/>
    <mergeCell ref="W60:Y60"/>
    <mergeCell ref="Z60:AB60"/>
    <mergeCell ref="AC60:AE60"/>
    <mergeCell ref="AF60:AH60"/>
    <mergeCell ref="BC60:BE60"/>
    <mergeCell ref="BF60:BH60"/>
    <mergeCell ref="BI59:BK59"/>
    <mergeCell ref="BL59:BN59"/>
    <mergeCell ref="BO59:BQ59"/>
    <mergeCell ref="T59:V59"/>
    <mergeCell ref="W59:Y59"/>
    <mergeCell ref="Z59:AB59"/>
    <mergeCell ref="AC59:AE59"/>
    <mergeCell ref="AF59:AH59"/>
    <mergeCell ref="BC59:BE59"/>
    <mergeCell ref="BF59:BH59"/>
    <mergeCell ref="BI58:BK58"/>
    <mergeCell ref="BL58:BN58"/>
    <mergeCell ref="BO58:BQ58"/>
    <mergeCell ref="T58:V58"/>
    <mergeCell ref="W58:Y58"/>
    <mergeCell ref="Z58:AB58"/>
    <mergeCell ref="AC58:AE58"/>
    <mergeCell ref="AF58:AH58"/>
    <mergeCell ref="BC58:BE58"/>
    <mergeCell ref="BF58:BH58"/>
    <mergeCell ref="BI57:BK57"/>
    <mergeCell ref="BL57:BN57"/>
    <mergeCell ref="BO57:BQ57"/>
    <mergeCell ref="T57:V57"/>
    <mergeCell ref="W57:Y57"/>
    <mergeCell ref="Z57:AB57"/>
    <mergeCell ref="AC57:AE57"/>
    <mergeCell ref="AF57:AH57"/>
    <mergeCell ref="BC57:BE57"/>
    <mergeCell ref="BF57:BH57"/>
    <mergeCell ref="BI56:BK56"/>
    <mergeCell ref="BL56:BN56"/>
    <mergeCell ref="BO56:BQ56"/>
    <mergeCell ref="T56:V56"/>
    <mergeCell ref="W56:Y56"/>
    <mergeCell ref="Z56:AB56"/>
    <mergeCell ref="AC56:AE56"/>
    <mergeCell ref="AF56:AH56"/>
    <mergeCell ref="BC56:BE56"/>
    <mergeCell ref="BF56:BH56"/>
    <mergeCell ref="BI55:BK55"/>
    <mergeCell ref="BL55:BN55"/>
    <mergeCell ref="BO55:BQ55"/>
    <mergeCell ref="T55:V55"/>
    <mergeCell ref="W55:Y55"/>
    <mergeCell ref="Z55:AB55"/>
    <mergeCell ref="AC55:AE55"/>
    <mergeCell ref="AF55:AH55"/>
    <mergeCell ref="BC55:BE55"/>
    <mergeCell ref="BF55:BH55"/>
    <mergeCell ref="BI54:BK54"/>
    <mergeCell ref="BL54:BN54"/>
    <mergeCell ref="BO54:BQ54"/>
    <mergeCell ref="T54:V54"/>
    <mergeCell ref="W54:Y54"/>
    <mergeCell ref="Z54:AB54"/>
    <mergeCell ref="AC54:AE54"/>
    <mergeCell ref="AF54:AH54"/>
    <mergeCell ref="BC54:BE54"/>
    <mergeCell ref="BF54:BH54"/>
    <mergeCell ref="BI53:BK53"/>
    <mergeCell ref="BL53:BN53"/>
    <mergeCell ref="BO53:BQ53"/>
    <mergeCell ref="T53:V53"/>
    <mergeCell ref="W53:Y53"/>
    <mergeCell ref="Z53:AB53"/>
    <mergeCell ref="AC53:AE53"/>
    <mergeCell ref="AF53:AH53"/>
    <mergeCell ref="BC53:BE53"/>
    <mergeCell ref="BF53:BH53"/>
    <mergeCell ref="BI52:BK52"/>
    <mergeCell ref="BL52:BN52"/>
    <mergeCell ref="BO52:BQ52"/>
    <mergeCell ref="T52:V52"/>
    <mergeCell ref="W52:Y52"/>
    <mergeCell ref="Z52:AB52"/>
    <mergeCell ref="AC52:AE52"/>
    <mergeCell ref="AF52:AH52"/>
    <mergeCell ref="BC52:BE52"/>
    <mergeCell ref="BF52:BH52"/>
    <mergeCell ref="BI51:BK51"/>
    <mergeCell ref="BL51:BN51"/>
    <mergeCell ref="BO51:BQ51"/>
    <mergeCell ref="T51:V51"/>
    <mergeCell ref="W51:Y51"/>
    <mergeCell ref="Z51:AB51"/>
    <mergeCell ref="AC51:AE51"/>
    <mergeCell ref="AF51:AH51"/>
    <mergeCell ref="BC51:BE51"/>
    <mergeCell ref="BF51:BH51"/>
    <mergeCell ref="BI50:BK50"/>
    <mergeCell ref="BL50:BN50"/>
    <mergeCell ref="BO50:BQ50"/>
    <mergeCell ref="T50:V50"/>
    <mergeCell ref="W50:Y50"/>
    <mergeCell ref="Z50:AB50"/>
    <mergeCell ref="AC50:AE50"/>
    <mergeCell ref="AF50:AH50"/>
    <mergeCell ref="BC50:BE50"/>
    <mergeCell ref="BF50:BH50"/>
    <mergeCell ref="BI49:BK49"/>
    <mergeCell ref="BL49:BN49"/>
    <mergeCell ref="BO49:BQ49"/>
    <mergeCell ref="T49:V49"/>
    <mergeCell ref="W49:Y49"/>
    <mergeCell ref="Z49:AB49"/>
    <mergeCell ref="AC49:AE49"/>
    <mergeCell ref="AF49:AH49"/>
    <mergeCell ref="BC49:BE49"/>
    <mergeCell ref="BF49:BH49"/>
    <mergeCell ref="BI48:BK48"/>
    <mergeCell ref="BL48:BN48"/>
    <mergeCell ref="BO48:BQ48"/>
    <mergeCell ref="T48:V48"/>
    <mergeCell ref="W48:Y48"/>
    <mergeCell ref="Z48:AB48"/>
    <mergeCell ref="AC48:AE48"/>
    <mergeCell ref="AF48:AH48"/>
    <mergeCell ref="BC48:BE48"/>
    <mergeCell ref="BF48:BH48"/>
    <mergeCell ref="BI47:BK47"/>
    <mergeCell ref="BL47:BN47"/>
    <mergeCell ref="BO47:BQ47"/>
    <mergeCell ref="T47:V47"/>
    <mergeCell ref="W47:Y47"/>
    <mergeCell ref="Z47:AB47"/>
    <mergeCell ref="AC47:AE47"/>
    <mergeCell ref="AF47:AH47"/>
    <mergeCell ref="BC47:BE47"/>
    <mergeCell ref="BF47:BH47"/>
    <mergeCell ref="BI46:BK46"/>
    <mergeCell ref="BL46:BN46"/>
    <mergeCell ref="BO46:BQ46"/>
    <mergeCell ref="T46:V46"/>
    <mergeCell ref="W46:Y46"/>
    <mergeCell ref="Z46:AB46"/>
    <mergeCell ref="AC46:AE46"/>
    <mergeCell ref="AF46:AH46"/>
    <mergeCell ref="BC46:BE46"/>
    <mergeCell ref="BF46:BH46"/>
    <mergeCell ref="BI45:BK45"/>
    <mergeCell ref="BL45:BN45"/>
    <mergeCell ref="BO45:BQ45"/>
    <mergeCell ref="T45:V45"/>
    <mergeCell ref="W45:Y45"/>
    <mergeCell ref="Z45:AB45"/>
    <mergeCell ref="AC45:AE45"/>
    <mergeCell ref="AF45:AH45"/>
    <mergeCell ref="BC45:BE45"/>
    <mergeCell ref="BF45:BH45"/>
    <mergeCell ref="BC25:BE25"/>
    <mergeCell ref="BF25:BH25"/>
    <mergeCell ref="BI25:BK25"/>
    <mergeCell ref="BL25:BN25"/>
    <mergeCell ref="BO25:BQ25"/>
    <mergeCell ref="BC26:BE26"/>
    <mergeCell ref="BF30:BH30"/>
    <mergeCell ref="BI30:BK30"/>
    <mergeCell ref="BC31:BE31"/>
    <mergeCell ref="BF31:BH31"/>
    <mergeCell ref="BI31:BK31"/>
    <mergeCell ref="BL31:BN31"/>
    <mergeCell ref="BO31:BQ31"/>
    <mergeCell ref="BL22:BN22"/>
    <mergeCell ref="BO22:BQ22"/>
    <mergeCell ref="BL23:BN23"/>
    <mergeCell ref="BO23:BQ23"/>
    <mergeCell ref="BL24:BN24"/>
    <mergeCell ref="BO24:BQ24"/>
    <mergeCell ref="BC20:BE20"/>
    <mergeCell ref="BC21:BE21"/>
    <mergeCell ref="BF21:BH21"/>
    <mergeCell ref="BI21:BK21"/>
    <mergeCell ref="BL21:BN21"/>
    <mergeCell ref="BO21:BQ21"/>
    <mergeCell ref="BC22:BE22"/>
    <mergeCell ref="BF22:BH22"/>
    <mergeCell ref="BI22:BK22"/>
    <mergeCell ref="BC23:BE23"/>
    <mergeCell ref="BF23:BH23"/>
    <mergeCell ref="BI23:BK23"/>
    <mergeCell ref="BF24:BH24"/>
    <mergeCell ref="BI24:BK24"/>
    <mergeCell ref="BC24:BE24"/>
    <mergeCell ref="BI20:BK20"/>
    <mergeCell ref="BL20:BN20"/>
    <mergeCell ref="BC19:BE19"/>
    <mergeCell ref="BF19:BH19"/>
    <mergeCell ref="BI19:BK19"/>
    <mergeCell ref="BL19:BN19"/>
    <mergeCell ref="BO19:BQ19"/>
    <mergeCell ref="BF20:BH20"/>
    <mergeCell ref="BO20:BQ20"/>
    <mergeCell ref="BL30:BN30"/>
    <mergeCell ref="BO30:BQ30"/>
    <mergeCell ref="BC28:BE28"/>
    <mergeCell ref="BC29:BE29"/>
    <mergeCell ref="BF29:BH29"/>
    <mergeCell ref="BI29:BK29"/>
    <mergeCell ref="BL29:BN29"/>
    <mergeCell ref="BO29:BQ29"/>
    <mergeCell ref="BC30:BE30"/>
    <mergeCell ref="BL26:BN26"/>
    <mergeCell ref="BO26:BQ26"/>
    <mergeCell ref="BL27:BN27"/>
    <mergeCell ref="BO27:BQ27"/>
    <mergeCell ref="BL28:BN28"/>
    <mergeCell ref="BO28:BQ28"/>
    <mergeCell ref="BF26:BH26"/>
    <mergeCell ref="BI26:BK26"/>
    <mergeCell ref="BC27:BE27"/>
    <mergeCell ref="BF27:BH27"/>
    <mergeCell ref="BI27:BK27"/>
    <mergeCell ref="BF28:BH28"/>
    <mergeCell ref="BI28:BK28"/>
    <mergeCell ref="BC12:BE12"/>
    <mergeCell ref="BF12:BH12"/>
    <mergeCell ref="BI12:BK12"/>
    <mergeCell ref="BL12:BN12"/>
    <mergeCell ref="BO12:BQ12"/>
    <mergeCell ref="BC13:BE13"/>
    <mergeCell ref="BF17:BH17"/>
    <mergeCell ref="BI17:BK17"/>
    <mergeCell ref="BC18:BE18"/>
    <mergeCell ref="BF18:BH18"/>
    <mergeCell ref="BI18:BK18"/>
    <mergeCell ref="BL18:BN18"/>
    <mergeCell ref="BO18:BQ18"/>
    <mergeCell ref="BL9:BN9"/>
    <mergeCell ref="BO9:BQ9"/>
    <mergeCell ref="BL10:BN10"/>
    <mergeCell ref="BO10:BQ10"/>
    <mergeCell ref="BL11:BN11"/>
    <mergeCell ref="BO11:BQ11"/>
    <mergeCell ref="BC7:BE7"/>
    <mergeCell ref="BC8:BE8"/>
    <mergeCell ref="BF8:BH8"/>
    <mergeCell ref="BI8:BK8"/>
    <mergeCell ref="BL8:BN8"/>
    <mergeCell ref="BO8:BQ8"/>
    <mergeCell ref="BC9:BE9"/>
    <mergeCell ref="BF9:BH9"/>
    <mergeCell ref="BI9:BK9"/>
    <mergeCell ref="BC10:BE10"/>
    <mergeCell ref="BF10:BH10"/>
    <mergeCell ref="BI10:BK10"/>
    <mergeCell ref="BF11:BH11"/>
    <mergeCell ref="BI11:BK11"/>
    <mergeCell ref="BC11:BE11"/>
    <mergeCell ref="BI7:BK7"/>
    <mergeCell ref="BL7:BN7"/>
    <mergeCell ref="BC6:BE6"/>
    <mergeCell ref="BF6:BH6"/>
    <mergeCell ref="BI6:BK6"/>
    <mergeCell ref="BL6:BN6"/>
    <mergeCell ref="BO6:BQ6"/>
    <mergeCell ref="BF7:BH7"/>
    <mergeCell ref="BO7:BQ7"/>
    <mergeCell ref="BL17:BN17"/>
    <mergeCell ref="BO17:BQ17"/>
    <mergeCell ref="BC15:BE15"/>
    <mergeCell ref="BC16:BE16"/>
    <mergeCell ref="BF16:BH16"/>
    <mergeCell ref="BI16:BK16"/>
    <mergeCell ref="BL16:BN16"/>
    <mergeCell ref="BO16:BQ16"/>
    <mergeCell ref="BC17:BE17"/>
    <mergeCell ref="BL13:BN13"/>
    <mergeCell ref="BO13:BQ13"/>
    <mergeCell ref="BL14:BN14"/>
    <mergeCell ref="BO14:BQ14"/>
    <mergeCell ref="BL15:BN15"/>
    <mergeCell ref="BO15:BQ15"/>
    <mergeCell ref="BF13:BH13"/>
    <mergeCell ref="BI13:BK13"/>
    <mergeCell ref="BC14:BE14"/>
    <mergeCell ref="BF14:BH14"/>
    <mergeCell ref="BI14:BK14"/>
    <mergeCell ref="BF15:BH15"/>
    <mergeCell ref="BI15:BK15"/>
  </mergeCells>
  <conditionalFormatting sqref="AL1:BC38 BD1:BD39 BG1:BG39 BJ1:BJ39 BM1:BM39 BP1:BP39 BR1:BR40 A1:AK118 BE1:BF118 BH1:BI118 BK1:BL118 BN1:BO118 BQ1:BQ118 BS1:BS118 AL41:BD118 BG41:BG118 BJ41:BJ118 BM41:BM118 BP41:BP118 BR42:BR118">
    <cfRule type="cellIs" dxfId="37" priority="1" operator="equal">
      <formula>0</formula>
    </cfRule>
  </conditionalFormatting>
  <pageMargins left="0.7" right="0.7" top="0.75" bottom="0.75" header="0" footer="0"/>
  <pageSetup pageOrder="overThenDown"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BS78"/>
  <sheetViews>
    <sheetView showGridLines="0" tabSelected="1" workbookViewId="0">
      <selection activeCell="A52" sqref="A1:XFD1048576"/>
    </sheetView>
  </sheetViews>
  <sheetFormatPr defaultColWidth="3.5546875" defaultRowHeight="13.5" customHeight="1" x14ac:dyDescent="0.25"/>
  <sheetData>
    <row r="1" spans="1:71" ht="13.5" customHeight="1" x14ac:dyDescent="0.25">
      <c r="AM1" s="45"/>
      <c r="AN1" s="136"/>
      <c r="AO1" s="136"/>
      <c r="AP1" s="136"/>
      <c r="AQ1" s="136"/>
      <c r="AS1" s="136"/>
      <c r="AT1" s="136"/>
      <c r="AU1" s="136"/>
      <c r="AV1" s="136"/>
      <c r="AW1" s="136"/>
      <c r="AY1" s="136"/>
      <c r="AZ1" s="136"/>
      <c r="BA1" s="136"/>
      <c r="BB1" s="136"/>
      <c r="BD1" s="136"/>
      <c r="BE1" s="136"/>
      <c r="BF1" s="136"/>
      <c r="BG1" s="136"/>
      <c r="BI1" s="136"/>
      <c r="BJ1" s="136"/>
      <c r="BK1" s="136"/>
      <c r="BL1" s="136"/>
      <c r="BM1" s="136"/>
      <c r="BN1" s="136"/>
      <c r="BO1" s="136"/>
      <c r="BP1" s="136"/>
      <c r="BQ1" s="136"/>
      <c r="BR1" s="136"/>
      <c r="BS1" s="136"/>
    </row>
    <row r="2" spans="1:71" ht="13.5" customHeight="1" x14ac:dyDescent="0.25">
      <c r="B2" s="49" t="s">
        <v>40</v>
      </c>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0"/>
      <c r="AJ2" s="17"/>
      <c r="AK2" s="329"/>
      <c r="AL2" s="330"/>
      <c r="AM2" s="330"/>
      <c r="AN2" s="330"/>
      <c r="AO2" s="330"/>
      <c r="AP2" s="277"/>
      <c r="AQ2" s="330"/>
      <c r="AR2" s="330"/>
      <c r="AS2" s="330"/>
      <c r="AT2" s="330"/>
      <c r="AU2" s="330"/>
      <c r="AV2" s="277"/>
      <c r="AW2" s="330"/>
      <c r="AX2" s="330"/>
      <c r="AY2" s="330"/>
      <c r="AZ2" s="330"/>
      <c r="BA2" s="277"/>
      <c r="BB2" s="330"/>
      <c r="BC2" s="330"/>
      <c r="BD2" s="330"/>
      <c r="BE2" s="330"/>
      <c r="BF2" s="277"/>
      <c r="BG2" s="330"/>
      <c r="BH2" s="330"/>
      <c r="BI2" s="330"/>
      <c r="BJ2" s="330"/>
      <c r="BK2" s="277"/>
      <c r="BL2" s="277"/>
      <c r="BM2" s="277"/>
      <c r="BN2" s="277"/>
      <c r="BO2" s="277"/>
      <c r="BP2" s="277"/>
      <c r="BQ2" s="277"/>
      <c r="BR2" s="277"/>
      <c r="BS2" s="30"/>
    </row>
    <row r="3" spans="1:71" ht="13.5" customHeight="1" x14ac:dyDescent="0.25">
      <c r="AL3" s="136"/>
      <c r="AM3" s="136"/>
      <c r="AN3" s="136"/>
      <c r="AO3" s="136"/>
      <c r="AQ3" s="136"/>
      <c r="AR3" s="136"/>
      <c r="AS3" s="136"/>
      <c r="AT3" s="136"/>
      <c r="AU3" s="136"/>
      <c r="AW3" s="136"/>
      <c r="AX3" s="136"/>
      <c r="AY3" s="136"/>
      <c r="AZ3" s="136"/>
      <c r="BB3" s="136"/>
      <c r="BC3" s="136"/>
      <c r="BD3" s="136"/>
      <c r="BE3" s="136"/>
      <c r="BG3" s="136"/>
      <c r="BH3" s="136"/>
      <c r="BI3" s="136"/>
      <c r="BJ3" s="136"/>
    </row>
    <row r="4" spans="1:71" ht="13.5" customHeight="1" x14ac:dyDescent="0.25">
      <c r="B4" t="s">
        <v>91</v>
      </c>
      <c r="C4" s="20"/>
      <c r="D4" s="20"/>
      <c r="E4" s="20"/>
      <c r="F4" s="20"/>
      <c r="G4" s="20"/>
      <c r="H4" s="20"/>
      <c r="I4" s="20"/>
      <c r="J4" s="20"/>
      <c r="K4" s="20"/>
      <c r="L4" s="20"/>
      <c r="M4" s="20"/>
      <c r="N4" s="20"/>
      <c r="O4" s="20"/>
      <c r="P4" s="20"/>
      <c r="Q4" s="20"/>
      <c r="R4" s="20"/>
      <c r="S4" s="20"/>
      <c r="T4" s="20"/>
      <c r="U4" s="20"/>
      <c r="V4" s="20"/>
      <c r="W4" s="20"/>
      <c r="AK4" s="210" t="s">
        <v>718</v>
      </c>
    </row>
    <row r="5" spans="1:71" ht="13.5" customHeight="1" x14ac:dyDescent="0.25">
      <c r="B5" t="s">
        <v>719</v>
      </c>
      <c r="C5" s="20"/>
      <c r="D5" s="20"/>
      <c r="E5" s="20"/>
      <c r="F5" s="20"/>
      <c r="G5" s="20"/>
      <c r="H5" s="20"/>
      <c r="I5" s="20"/>
      <c r="J5" s="20"/>
      <c r="K5" s="20"/>
      <c r="L5" s="20"/>
      <c r="M5" s="20"/>
      <c r="N5" s="20"/>
      <c r="O5" s="20"/>
      <c r="P5" s="20"/>
      <c r="Q5" s="20"/>
      <c r="R5" s="20"/>
      <c r="S5" s="20"/>
      <c r="T5" s="20"/>
      <c r="U5" s="20"/>
      <c r="V5" s="20"/>
      <c r="W5" s="20"/>
    </row>
    <row r="6" spans="1:71" ht="13.5" customHeight="1" x14ac:dyDescent="0.25">
      <c r="B6" t="s">
        <v>720</v>
      </c>
      <c r="D6" s="20"/>
      <c r="E6" s="20"/>
      <c r="F6" s="20"/>
      <c r="G6" s="20"/>
      <c r="H6" s="20"/>
      <c r="I6" s="20"/>
      <c r="J6" s="20"/>
      <c r="K6" s="20"/>
      <c r="L6" s="20"/>
      <c r="M6" s="20"/>
      <c r="N6" s="20"/>
      <c r="O6" s="20"/>
      <c r="P6" s="20"/>
      <c r="Q6" s="20"/>
      <c r="R6" s="20"/>
      <c r="S6" s="20"/>
      <c r="T6" s="20"/>
      <c r="U6" s="20"/>
      <c r="V6" s="20"/>
      <c r="W6" s="20"/>
      <c r="AK6" t="s">
        <v>721</v>
      </c>
      <c r="AL6" s="136"/>
      <c r="AM6" s="136"/>
      <c r="AN6" s="136"/>
      <c r="AO6" s="136"/>
      <c r="AQ6" s="136"/>
      <c r="AR6" s="136"/>
      <c r="AS6" s="136"/>
      <c r="AT6" s="136"/>
      <c r="AU6" s="136"/>
      <c r="AW6" s="136"/>
      <c r="AX6" s="136"/>
      <c r="AY6" s="136"/>
      <c r="AZ6" s="136"/>
      <c r="BJ6" s="331">
        <v>10</v>
      </c>
      <c r="BK6" s="554"/>
      <c r="BL6" s="527"/>
      <c r="BM6" s="526"/>
      <c r="BQ6" s="142"/>
      <c r="BR6" s="142"/>
    </row>
    <row r="7" spans="1:71" ht="13.5" customHeight="1" x14ac:dyDescent="0.25">
      <c r="B7" t="s">
        <v>722</v>
      </c>
      <c r="C7" s="136"/>
    </row>
    <row r="8" spans="1:71" ht="13.5" customHeight="1" x14ac:dyDescent="0.25">
      <c r="A8" s="136"/>
      <c r="B8" t="s">
        <v>723</v>
      </c>
      <c r="C8" s="136"/>
      <c r="D8" s="136"/>
      <c r="E8" s="136"/>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t="s">
        <v>724</v>
      </c>
      <c r="AL8" s="136"/>
      <c r="AM8" s="136"/>
      <c r="AN8" s="136"/>
      <c r="AO8" s="136"/>
      <c r="AQ8" s="136"/>
      <c r="AR8" s="136"/>
      <c r="AS8" s="136"/>
      <c r="AT8" s="136"/>
      <c r="AU8" s="136"/>
      <c r="AW8" s="136"/>
      <c r="AX8" s="136"/>
      <c r="AY8" s="136"/>
      <c r="AZ8" s="136"/>
      <c r="BJ8" s="331">
        <v>11</v>
      </c>
      <c r="BK8" s="554"/>
      <c r="BL8" s="527"/>
      <c r="BM8" s="526"/>
    </row>
    <row r="9" spans="1:71" ht="13.5" customHeight="1" x14ac:dyDescent="0.25">
      <c r="A9" s="136"/>
      <c r="B9" t="s">
        <v>725</v>
      </c>
      <c r="C9" s="136"/>
      <c r="D9" s="136"/>
      <c r="E9" s="136"/>
      <c r="F9" s="136"/>
      <c r="G9" s="136"/>
      <c r="H9" s="136"/>
      <c r="I9" s="136"/>
      <c r="J9" s="136"/>
      <c r="K9" s="136"/>
      <c r="L9" s="136"/>
      <c r="M9" s="136"/>
      <c r="N9" s="136"/>
      <c r="O9" s="136"/>
      <c r="P9" s="136"/>
      <c r="Q9" s="136"/>
      <c r="R9" s="136"/>
      <c r="S9" s="136"/>
      <c r="T9" s="136"/>
      <c r="U9" s="136"/>
      <c r="V9" s="136"/>
      <c r="W9" s="136"/>
      <c r="X9" s="136"/>
      <c r="Y9" s="136"/>
      <c r="Z9" s="136"/>
      <c r="AA9" s="136"/>
      <c r="AB9" s="136"/>
      <c r="AC9" s="136"/>
      <c r="AD9" s="136"/>
      <c r="AE9" s="136"/>
      <c r="AF9" s="136"/>
      <c r="AG9" s="136"/>
      <c r="AH9" s="136"/>
      <c r="AI9" s="136"/>
      <c r="AJ9" s="136"/>
    </row>
    <row r="10" spans="1:71" ht="13.5" customHeight="1" x14ac:dyDescent="0.25">
      <c r="A10" s="136"/>
      <c r="D10" s="136"/>
      <c r="E10" s="136"/>
      <c r="F10" s="136"/>
      <c r="G10" s="136"/>
      <c r="H10" s="136"/>
      <c r="I10" s="136"/>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36"/>
      <c r="AG10" s="136"/>
      <c r="AH10" s="136"/>
      <c r="AI10" s="136"/>
      <c r="AJ10" s="136"/>
      <c r="AK10" t="s">
        <v>726</v>
      </c>
      <c r="AL10" s="136"/>
      <c r="AM10" s="136"/>
      <c r="AN10" s="136"/>
      <c r="AO10" s="136"/>
      <c r="AQ10" s="136"/>
      <c r="AR10" s="136"/>
      <c r="AS10" s="136"/>
      <c r="AT10" s="136"/>
      <c r="AU10" s="136"/>
      <c r="AW10" s="136"/>
      <c r="AX10" s="136"/>
      <c r="AY10" s="136"/>
      <c r="AZ10" s="136"/>
      <c r="BJ10" s="331">
        <v>12</v>
      </c>
      <c r="BK10" s="554"/>
      <c r="BL10" s="527"/>
      <c r="BM10" s="526"/>
    </row>
    <row r="11" spans="1:71" ht="13.5" customHeight="1" x14ac:dyDescent="0.25">
      <c r="AJ11" s="136"/>
    </row>
    <row r="12" spans="1:71" ht="13.5" customHeight="1" x14ac:dyDescent="0.25">
      <c r="B12" s="210" t="s">
        <v>727</v>
      </c>
      <c r="C12" s="332"/>
      <c r="D12" s="332"/>
      <c r="E12" s="332"/>
      <c r="F12" s="332"/>
      <c r="G12" s="210"/>
      <c r="H12" s="332"/>
      <c r="I12" s="332"/>
      <c r="J12" s="332"/>
      <c r="K12" s="332"/>
      <c r="L12" s="332"/>
      <c r="M12" s="210"/>
      <c r="N12" s="332"/>
      <c r="O12" s="332"/>
      <c r="P12" s="332"/>
      <c r="Q12" s="332"/>
      <c r="R12" s="210"/>
      <c r="S12" s="332"/>
      <c r="T12" s="332"/>
      <c r="U12" s="332"/>
      <c r="V12" s="332"/>
      <c r="W12" s="210"/>
      <c r="X12" s="332"/>
      <c r="Y12" s="332"/>
      <c r="Z12" s="332"/>
      <c r="AA12" s="332"/>
      <c r="AJ12" s="136"/>
      <c r="AK12" t="s">
        <v>728</v>
      </c>
      <c r="AL12" s="136"/>
      <c r="AM12" s="136"/>
      <c r="AN12" s="136"/>
      <c r="AO12" s="136"/>
      <c r="AQ12" s="136"/>
      <c r="AR12" s="136"/>
      <c r="AS12" s="136"/>
      <c r="AT12" s="136"/>
      <c r="AU12" s="136"/>
      <c r="AW12" s="136"/>
      <c r="AX12" s="136"/>
      <c r="AY12" s="136"/>
      <c r="AZ12" s="136"/>
      <c r="BJ12" s="331">
        <v>13</v>
      </c>
      <c r="BK12" s="554"/>
      <c r="BL12" s="527"/>
      <c r="BM12" s="526"/>
    </row>
    <row r="13" spans="1:71" ht="13.5" customHeight="1" x14ac:dyDescent="0.25">
      <c r="AB13" s="210"/>
      <c r="AC13" s="332"/>
      <c r="AD13" s="332"/>
      <c r="AE13" s="332"/>
      <c r="AF13" s="332"/>
      <c r="AG13" s="210"/>
      <c r="AH13" s="136"/>
      <c r="AI13" s="136"/>
      <c r="AJ13" s="136"/>
    </row>
    <row r="14" spans="1:71" ht="13.5" customHeight="1" x14ac:dyDescent="0.25">
      <c r="AI14" s="136"/>
      <c r="AJ14" s="136"/>
      <c r="AK14" t="s">
        <v>729</v>
      </c>
      <c r="AL14" s="136"/>
      <c r="AM14" s="136"/>
      <c r="AN14" s="136"/>
      <c r="AO14" s="136"/>
      <c r="AQ14" s="136"/>
      <c r="AR14" s="136"/>
      <c r="AS14" s="136"/>
      <c r="AT14" s="136"/>
      <c r="AU14" s="136"/>
      <c r="AW14" s="136"/>
      <c r="AX14" s="136"/>
      <c r="AY14" s="136"/>
      <c r="AZ14" s="136"/>
      <c r="BJ14" s="331">
        <v>14</v>
      </c>
      <c r="BK14" s="554"/>
      <c r="BL14" s="527"/>
      <c r="BM14" s="526"/>
    </row>
    <row r="15" spans="1:71" ht="13.5" customHeight="1" x14ac:dyDescent="0.25">
      <c r="B15" t="s">
        <v>730</v>
      </c>
      <c r="C15" s="136"/>
      <c r="D15" s="136"/>
      <c r="E15" s="136"/>
      <c r="F15" s="136"/>
      <c r="H15" s="136"/>
      <c r="I15" s="136"/>
      <c r="J15" s="136"/>
      <c r="K15" s="136"/>
      <c r="L15" s="136"/>
      <c r="N15" s="136"/>
      <c r="O15" s="136"/>
      <c r="P15" s="136"/>
      <c r="Q15" s="136"/>
      <c r="S15" s="136"/>
      <c r="T15" s="136"/>
      <c r="U15" s="136"/>
      <c r="AA15" s="331" t="s">
        <v>731</v>
      </c>
      <c r="AB15" s="554"/>
      <c r="AC15" s="527"/>
      <c r="AD15" s="526"/>
      <c r="AI15" s="136"/>
      <c r="AJ15" s="136"/>
      <c r="BQ15" s="136"/>
      <c r="BR15" s="136"/>
    </row>
    <row r="16" spans="1:71" ht="13.5" customHeight="1" x14ac:dyDescent="0.25">
      <c r="B16" t="s">
        <v>732</v>
      </c>
      <c r="C16" s="136"/>
      <c r="D16" s="136"/>
      <c r="E16" s="136"/>
      <c r="F16" s="136"/>
      <c r="H16" s="136"/>
      <c r="I16" s="136"/>
      <c r="J16" s="136"/>
      <c r="K16" s="136"/>
      <c r="L16" s="136"/>
      <c r="N16" s="136"/>
      <c r="O16" s="136"/>
      <c r="P16" s="136"/>
      <c r="Q16" s="136"/>
      <c r="S16" s="136"/>
      <c r="T16" s="136"/>
      <c r="U16" s="136"/>
      <c r="AA16" s="331" t="s">
        <v>733</v>
      </c>
      <c r="AB16" s="554"/>
      <c r="AC16" s="527"/>
      <c r="AD16" s="526"/>
      <c r="AE16" s="136"/>
      <c r="AF16" s="136"/>
      <c r="AG16" s="136"/>
      <c r="AH16" s="136"/>
      <c r="AJ16" s="136"/>
      <c r="AK16" t="s">
        <v>734</v>
      </c>
      <c r="AL16" s="136"/>
      <c r="AM16" s="136"/>
      <c r="AN16" s="136"/>
      <c r="AO16" s="136"/>
      <c r="AQ16" s="136"/>
      <c r="AR16" s="136"/>
      <c r="AS16" s="136"/>
      <c r="AT16" s="136"/>
      <c r="AU16" s="136"/>
      <c r="AW16" s="136"/>
      <c r="AX16" s="136"/>
      <c r="AY16" s="136"/>
      <c r="AZ16" s="136"/>
      <c r="BJ16" s="331">
        <v>15</v>
      </c>
      <c r="BK16" s="554"/>
      <c r="BL16" s="527"/>
      <c r="BM16" s="526"/>
    </row>
    <row r="17" spans="2:65" ht="13.5" customHeight="1" x14ac:dyDescent="0.25">
      <c r="B17" t="s">
        <v>735</v>
      </c>
      <c r="C17" s="136"/>
      <c r="D17" s="136"/>
      <c r="E17" s="136"/>
      <c r="F17" s="136"/>
      <c r="H17" s="136"/>
      <c r="I17" s="136"/>
      <c r="J17" s="136"/>
      <c r="K17" s="136"/>
      <c r="L17" s="136"/>
      <c r="N17" s="136"/>
      <c r="O17" s="136"/>
      <c r="P17" s="136"/>
      <c r="Q17" s="136"/>
      <c r="S17" s="136"/>
      <c r="T17" s="136"/>
      <c r="U17" s="136"/>
      <c r="AD17" s="136"/>
      <c r="AE17" s="331" t="s">
        <v>736</v>
      </c>
      <c r="AF17" s="554" t="str">
        <f>IF(SUM(AB15-AB16)=0,"",SUM(AB15-AB16))</f>
        <v/>
      </c>
      <c r="AG17" s="527"/>
      <c r="AH17" s="526"/>
      <c r="AI17" s="136"/>
      <c r="AJ17" s="136"/>
      <c r="BF17" s="136"/>
    </row>
    <row r="18" spans="2:65" ht="13.5" customHeight="1" x14ac:dyDescent="0.25">
      <c r="AI18" s="136"/>
      <c r="AJ18" s="136"/>
      <c r="AK18" t="s">
        <v>737</v>
      </c>
      <c r="AL18" s="136"/>
      <c r="AM18" s="136"/>
      <c r="AN18" s="136"/>
      <c r="AO18" s="136"/>
      <c r="AQ18" s="136"/>
      <c r="AR18" s="136"/>
      <c r="AS18" s="136"/>
      <c r="AT18" s="136"/>
      <c r="AU18" s="136"/>
      <c r="AW18" s="136"/>
      <c r="AX18" s="136"/>
      <c r="AY18" s="136"/>
      <c r="AZ18" s="136"/>
      <c r="BF18" s="136"/>
      <c r="BJ18" s="331">
        <v>16</v>
      </c>
      <c r="BK18" s="554"/>
      <c r="BL18" s="527"/>
      <c r="BM18" s="526"/>
    </row>
    <row r="19" spans="2:65" ht="13.5" customHeight="1" x14ac:dyDescent="0.25">
      <c r="B19" t="s">
        <v>738</v>
      </c>
      <c r="C19" s="136"/>
      <c r="D19" s="136"/>
      <c r="E19" s="136"/>
      <c r="F19" s="136"/>
      <c r="H19" s="136"/>
      <c r="I19" s="136"/>
      <c r="J19" s="136"/>
      <c r="K19" s="136"/>
      <c r="L19" s="136"/>
      <c r="N19" s="136"/>
      <c r="O19" s="136"/>
      <c r="P19" s="136"/>
      <c r="Q19" s="136"/>
      <c r="S19" s="136"/>
      <c r="T19" s="136"/>
      <c r="U19" s="136"/>
      <c r="AD19" s="136"/>
      <c r="AE19" s="331">
        <v>2</v>
      </c>
      <c r="AF19" s="554"/>
      <c r="AG19" s="527"/>
      <c r="AH19" s="526"/>
      <c r="AI19" s="136"/>
      <c r="AJ19" s="136"/>
    </row>
    <row r="20" spans="2:65" ht="13.5" customHeight="1" x14ac:dyDescent="0.25">
      <c r="AI20" s="136"/>
      <c r="AJ20" s="136"/>
      <c r="AK20" t="s">
        <v>739</v>
      </c>
      <c r="AL20" s="136"/>
      <c r="AM20" s="136"/>
      <c r="AN20" s="136"/>
      <c r="AO20" s="136"/>
      <c r="AQ20" s="136"/>
      <c r="AR20" s="136"/>
      <c r="AS20" s="136"/>
      <c r="AT20" s="136"/>
      <c r="AU20" s="136"/>
      <c r="AW20" s="136"/>
      <c r="AX20" s="136"/>
      <c r="AY20" s="136"/>
      <c r="AZ20" s="136"/>
      <c r="BJ20" s="331">
        <v>17</v>
      </c>
      <c r="BK20" s="554"/>
      <c r="BL20" s="527"/>
      <c r="BM20" s="526"/>
    </row>
    <row r="21" spans="2:65" ht="13.5" customHeight="1" x14ac:dyDescent="0.25">
      <c r="B21" t="s">
        <v>740</v>
      </c>
      <c r="C21" s="136"/>
      <c r="D21" s="136"/>
      <c r="E21" s="136"/>
      <c r="F21" s="136"/>
      <c r="H21" s="136"/>
      <c r="I21" s="136"/>
      <c r="J21" s="136"/>
      <c r="K21" s="136"/>
      <c r="L21" s="136"/>
      <c r="N21" s="136"/>
      <c r="O21" s="136"/>
      <c r="P21" s="136"/>
      <c r="Q21" s="136"/>
      <c r="S21" s="331" t="s">
        <v>741</v>
      </c>
      <c r="T21" s="554"/>
      <c r="U21" s="527"/>
      <c r="V21" s="526"/>
      <c r="Y21" t="s">
        <v>742</v>
      </c>
      <c r="AD21" s="136"/>
      <c r="AE21" s="331" t="s">
        <v>743</v>
      </c>
      <c r="AF21" s="554"/>
      <c r="AG21" s="527"/>
      <c r="AH21" s="526"/>
      <c r="AI21" s="136"/>
      <c r="AJ21" s="136"/>
    </row>
    <row r="22" spans="2:65" ht="13.5" customHeight="1" x14ac:dyDescent="0.25">
      <c r="AI22" s="136"/>
      <c r="AJ22" s="136"/>
      <c r="AK22" t="s">
        <v>744</v>
      </c>
      <c r="AL22" s="136"/>
      <c r="AM22" s="136"/>
      <c r="AN22" s="136"/>
      <c r="AO22" s="136"/>
      <c r="AP22" s="136"/>
      <c r="AQ22" s="136"/>
      <c r="AR22" s="136"/>
      <c r="AS22" s="136"/>
      <c r="AT22" s="136"/>
      <c r="AU22" s="136"/>
      <c r="AV22" s="136"/>
      <c r="AW22" s="136"/>
      <c r="AX22" s="136"/>
      <c r="AY22" s="136"/>
      <c r="AZ22" s="136"/>
      <c r="BJ22" s="331">
        <v>18</v>
      </c>
      <c r="BK22" s="554"/>
      <c r="BL22" s="527"/>
      <c r="BM22" s="526"/>
    </row>
    <row r="23" spans="2:65" ht="13.5" customHeight="1" x14ac:dyDescent="0.25">
      <c r="B23" t="s">
        <v>745</v>
      </c>
      <c r="C23" s="136"/>
      <c r="D23" s="136"/>
      <c r="E23" s="136"/>
      <c r="F23" s="136"/>
      <c r="H23" s="136"/>
      <c r="I23" s="136"/>
      <c r="J23" s="136"/>
      <c r="K23" s="136"/>
      <c r="L23" s="136"/>
      <c r="N23" s="136"/>
      <c r="O23" s="136"/>
      <c r="P23" s="136"/>
      <c r="Q23" s="136"/>
      <c r="S23" s="331" t="s">
        <v>746</v>
      </c>
      <c r="T23" s="554"/>
      <c r="U23" s="527"/>
      <c r="V23" s="526"/>
      <c r="Y23" t="s">
        <v>747</v>
      </c>
      <c r="AD23" s="136"/>
      <c r="AE23" s="331" t="s">
        <v>748</v>
      </c>
      <c r="AF23" s="554"/>
      <c r="AG23" s="527"/>
      <c r="AH23" s="526"/>
      <c r="AI23" s="136"/>
      <c r="AJ23" s="136"/>
    </row>
    <row r="24" spans="2:65" ht="13.5" customHeight="1" x14ac:dyDescent="0.25">
      <c r="AI24" s="136"/>
      <c r="AJ24" s="136"/>
      <c r="AK24" t="s">
        <v>749</v>
      </c>
      <c r="AL24" s="136"/>
      <c r="AM24" s="136"/>
      <c r="AN24" s="136"/>
      <c r="AO24" s="136"/>
      <c r="AP24" s="136"/>
      <c r="AQ24" s="136"/>
      <c r="AR24" s="136"/>
      <c r="AS24" s="136"/>
      <c r="AT24" s="136"/>
      <c r="AU24" s="136"/>
      <c r="AV24" s="136"/>
      <c r="AW24" s="136"/>
      <c r="AX24" s="136"/>
      <c r="AY24" s="136"/>
      <c r="AZ24" s="136"/>
      <c r="BJ24" s="331">
        <v>19</v>
      </c>
      <c r="BK24" s="554"/>
      <c r="BL24" s="527"/>
      <c r="BM24" s="526"/>
    </row>
    <row r="25" spans="2:65" ht="13.5" customHeight="1" x14ac:dyDescent="0.25">
      <c r="B25" t="s">
        <v>750</v>
      </c>
      <c r="C25" s="136"/>
      <c r="D25" s="136"/>
      <c r="E25" s="136"/>
      <c r="F25" s="136"/>
      <c r="H25" s="136"/>
      <c r="I25" s="136"/>
      <c r="J25" s="136"/>
      <c r="K25" s="136"/>
      <c r="L25" s="136"/>
      <c r="N25" s="136"/>
      <c r="O25" s="136"/>
      <c r="P25" s="136"/>
      <c r="Q25" s="136"/>
      <c r="S25" s="136"/>
      <c r="T25" s="136"/>
      <c r="V25" s="136"/>
      <c r="Y25" s="136"/>
      <c r="AA25" s="136"/>
      <c r="AD25" s="136"/>
      <c r="AE25" s="331" t="s">
        <v>751</v>
      </c>
      <c r="AF25" s="554"/>
      <c r="AG25" s="527"/>
      <c r="AH25" s="526"/>
      <c r="AI25" s="136"/>
      <c r="AJ25" s="136"/>
    </row>
    <row r="26" spans="2:65" ht="13.5" customHeight="1" x14ac:dyDescent="0.25">
      <c r="B26" t="s">
        <v>752</v>
      </c>
      <c r="C26" s="136"/>
      <c r="D26" s="136"/>
      <c r="E26" s="136"/>
      <c r="F26" s="136"/>
      <c r="H26" s="136"/>
      <c r="I26" s="136"/>
      <c r="J26" s="136"/>
      <c r="K26" s="136"/>
      <c r="L26" s="136"/>
      <c r="N26" s="136"/>
      <c r="O26" s="136"/>
      <c r="P26" s="136"/>
      <c r="Q26" s="136"/>
      <c r="S26" s="331" t="s">
        <v>753</v>
      </c>
      <c r="T26" s="554"/>
      <c r="U26" s="527"/>
      <c r="V26" s="526"/>
      <c r="Y26" t="s">
        <v>754</v>
      </c>
      <c r="AD26" s="136"/>
      <c r="AE26" s="331" t="s">
        <v>755</v>
      </c>
      <c r="AF26" s="554"/>
      <c r="AG26" s="527"/>
      <c r="AH26" s="526"/>
      <c r="AK26" t="s">
        <v>756</v>
      </c>
      <c r="AL26" s="136"/>
      <c r="AM26" s="136"/>
      <c r="AN26" s="136"/>
      <c r="AO26" s="136"/>
      <c r="AP26" s="136"/>
      <c r="AQ26" s="136"/>
      <c r="AR26" s="136"/>
      <c r="AS26" s="136"/>
      <c r="AT26" s="136"/>
      <c r="AU26" s="136"/>
      <c r="AV26" s="136"/>
      <c r="AW26" s="136"/>
      <c r="AX26" s="136"/>
      <c r="AY26" s="136"/>
      <c r="AZ26" s="136"/>
      <c r="BJ26" s="331">
        <v>20</v>
      </c>
      <c r="BK26" s="554"/>
      <c r="BL26" s="527"/>
      <c r="BM26" s="526"/>
    </row>
    <row r="27" spans="2:65" ht="13.5" customHeight="1" x14ac:dyDescent="0.25">
      <c r="P27" s="136"/>
      <c r="AI27" s="136"/>
      <c r="AJ27" s="136"/>
    </row>
    <row r="28" spans="2:65" ht="13.5" customHeight="1" x14ac:dyDescent="0.25">
      <c r="B28" t="s">
        <v>757</v>
      </c>
      <c r="C28" s="136"/>
      <c r="D28" s="136"/>
      <c r="E28" s="136"/>
      <c r="F28" s="136"/>
      <c r="H28" s="136"/>
      <c r="I28" s="136"/>
      <c r="J28" s="136"/>
      <c r="K28" s="136"/>
      <c r="L28" s="136"/>
      <c r="N28" s="136"/>
      <c r="O28" s="136"/>
      <c r="AI28" s="136"/>
      <c r="AJ28" s="136"/>
      <c r="AK28" t="s">
        <v>758</v>
      </c>
      <c r="AL28" s="136"/>
      <c r="AM28" s="136"/>
      <c r="AN28" s="136"/>
      <c r="AO28" s="136"/>
      <c r="AP28" s="136"/>
      <c r="AQ28" s="136"/>
      <c r="AR28" s="136"/>
      <c r="AS28" s="136"/>
      <c r="AT28" s="136"/>
      <c r="AU28" s="136"/>
      <c r="AV28" s="136"/>
      <c r="AW28" s="136"/>
      <c r="AX28" s="136"/>
      <c r="AY28" s="136"/>
      <c r="AZ28" s="136"/>
      <c r="BJ28" s="136"/>
      <c r="BL28" s="136"/>
      <c r="BM28" s="136"/>
    </row>
    <row r="29" spans="2:65" ht="13.5" customHeight="1" x14ac:dyDescent="0.25">
      <c r="B29" t="s">
        <v>759</v>
      </c>
      <c r="C29" s="136"/>
      <c r="D29" s="136"/>
      <c r="E29" s="136"/>
      <c r="F29" s="136"/>
      <c r="H29" s="136"/>
      <c r="I29" s="136"/>
      <c r="J29" s="136"/>
      <c r="K29" s="136"/>
      <c r="L29" s="136"/>
      <c r="N29" s="136"/>
      <c r="O29" s="136"/>
      <c r="P29" s="136"/>
      <c r="Q29" s="136"/>
      <c r="S29" s="331" t="s">
        <v>760</v>
      </c>
      <c r="T29" s="554"/>
      <c r="U29" s="527"/>
      <c r="V29" s="526"/>
      <c r="Y29" t="s">
        <v>761</v>
      </c>
      <c r="AA29" s="136"/>
      <c r="AD29" s="136"/>
      <c r="AE29" s="331" t="s">
        <v>762</v>
      </c>
      <c r="AF29" s="554"/>
      <c r="AG29" s="527"/>
      <c r="AH29" s="526"/>
      <c r="AI29" s="136"/>
      <c r="AJ29" s="136"/>
      <c r="AK29" t="s">
        <v>763</v>
      </c>
      <c r="AL29" s="136"/>
      <c r="AM29" s="136"/>
      <c r="AN29" s="136"/>
      <c r="AO29" s="136"/>
      <c r="AP29" s="136"/>
      <c r="AQ29" s="136"/>
      <c r="AR29" s="136"/>
      <c r="AS29" s="136"/>
      <c r="AT29" s="136"/>
      <c r="AU29" s="136"/>
      <c r="AV29" s="136"/>
      <c r="AW29" s="136"/>
      <c r="AX29" s="136"/>
      <c r="AY29" s="136"/>
      <c r="AZ29" s="136"/>
      <c r="BJ29" s="331" t="s">
        <v>764</v>
      </c>
      <c r="BK29" s="554"/>
      <c r="BL29" s="527"/>
      <c r="BM29" s="526"/>
    </row>
    <row r="30" spans="2:65" ht="13.5" customHeight="1" x14ac:dyDescent="0.25">
      <c r="B30" t="s">
        <v>765</v>
      </c>
      <c r="C30" s="136"/>
      <c r="D30" s="136"/>
      <c r="E30" s="136"/>
      <c r="F30" s="136"/>
      <c r="H30" s="136"/>
      <c r="I30" s="136"/>
      <c r="J30" s="136"/>
      <c r="K30" s="136"/>
      <c r="L30" s="136"/>
      <c r="N30" s="136"/>
      <c r="O30" s="136"/>
      <c r="Q30" s="333"/>
      <c r="S30" s="136"/>
      <c r="T30" s="136"/>
      <c r="U30" s="136"/>
      <c r="V30" s="136"/>
      <c r="Y30" t="s">
        <v>766</v>
      </c>
      <c r="AD30" s="136"/>
      <c r="AE30" s="331" t="s">
        <v>767</v>
      </c>
      <c r="AF30" s="554"/>
      <c r="AG30" s="527"/>
      <c r="AH30" s="526"/>
      <c r="AI30" s="136"/>
      <c r="AJ30" s="136"/>
      <c r="AK30" t="s">
        <v>768</v>
      </c>
      <c r="AL30" s="136"/>
      <c r="AM30" s="136"/>
      <c r="AN30" s="136"/>
      <c r="AO30" s="136"/>
      <c r="AP30" s="136"/>
      <c r="AQ30" s="136"/>
      <c r="AR30" s="136"/>
      <c r="AS30" s="136"/>
      <c r="AT30" s="136"/>
      <c r="AU30" s="136"/>
      <c r="AV30" s="136"/>
      <c r="AW30" s="136"/>
      <c r="AX30" s="136"/>
      <c r="AY30" s="136"/>
      <c r="AZ30" s="136"/>
      <c r="BJ30" s="331" t="s">
        <v>769</v>
      </c>
      <c r="BK30" s="554"/>
      <c r="BL30" s="527"/>
      <c r="BM30" s="526"/>
    </row>
    <row r="31" spans="2:65" ht="13.5" customHeight="1" x14ac:dyDescent="0.25">
      <c r="Y31" s="30" t="s">
        <v>770</v>
      </c>
      <c r="AI31" s="136"/>
      <c r="AJ31" s="136"/>
      <c r="AW31" s="136"/>
      <c r="AX31" s="136"/>
      <c r="AY31" s="136"/>
      <c r="AZ31" s="136"/>
      <c r="BJ31" s="136"/>
      <c r="BL31" s="136"/>
      <c r="BM31" s="136"/>
    </row>
    <row r="32" spans="2:65" ht="13.5" customHeight="1" x14ac:dyDescent="0.25">
      <c r="B32" t="s">
        <v>771</v>
      </c>
      <c r="C32" s="136"/>
      <c r="D32" s="136"/>
      <c r="E32" s="136"/>
      <c r="F32" s="136"/>
      <c r="H32" s="136"/>
      <c r="I32" s="136"/>
      <c r="J32" s="136"/>
      <c r="K32" s="136"/>
      <c r="L32" s="136"/>
      <c r="N32" s="136"/>
      <c r="O32" s="136"/>
      <c r="P32" s="136"/>
      <c r="Q32" s="136"/>
      <c r="S32" s="136"/>
      <c r="T32" s="136"/>
      <c r="U32" s="136"/>
      <c r="V32" s="136"/>
      <c r="Z32" s="136"/>
      <c r="AB32" s="136"/>
      <c r="AD32" s="136"/>
      <c r="AE32" s="331">
        <v>7</v>
      </c>
      <c r="AF32" s="554"/>
      <c r="AG32" s="527"/>
      <c r="AH32" s="526"/>
      <c r="AI32" s="136"/>
      <c r="AJ32" s="136"/>
      <c r="AK32" t="s">
        <v>772</v>
      </c>
      <c r="AL32" s="136"/>
      <c r="AM32" s="136"/>
      <c r="AN32" s="136"/>
      <c r="AO32" s="136"/>
      <c r="AP32" s="136"/>
      <c r="AQ32" s="136"/>
      <c r="AR32" s="136"/>
      <c r="AS32" s="136"/>
      <c r="AT32" s="136"/>
      <c r="AU32" s="136"/>
      <c r="AV32" s="136"/>
      <c r="AW32" s="136"/>
      <c r="AX32" s="136"/>
      <c r="AY32" s="136"/>
      <c r="AZ32" s="136"/>
      <c r="BJ32" s="331">
        <v>22</v>
      </c>
      <c r="BK32" s="554"/>
      <c r="BL32" s="527"/>
      <c r="BM32" s="526"/>
    </row>
    <row r="33" spans="1:71" ht="13.5" customHeight="1" x14ac:dyDescent="0.25">
      <c r="AI33" s="136"/>
      <c r="AJ33" s="136"/>
      <c r="AW33" s="136"/>
      <c r="AX33" s="136"/>
      <c r="AY33" s="136"/>
      <c r="AZ33" s="136"/>
      <c r="BJ33" s="136"/>
      <c r="BL33" s="136"/>
      <c r="BM33" s="136"/>
    </row>
    <row r="34" spans="1:71" ht="13.5" customHeight="1" x14ac:dyDescent="0.25">
      <c r="B34" t="s">
        <v>773</v>
      </c>
      <c r="C34" s="136"/>
      <c r="D34" s="136"/>
      <c r="E34" s="136"/>
      <c r="F34" s="136"/>
      <c r="H34" s="136"/>
      <c r="I34" s="136"/>
      <c r="J34" s="136"/>
      <c r="K34" s="136"/>
      <c r="L34" s="136"/>
      <c r="N34" s="136"/>
      <c r="O34" s="136"/>
      <c r="P34" s="136"/>
      <c r="Q34" s="136"/>
      <c r="S34" s="136"/>
      <c r="T34" s="136"/>
      <c r="U34" s="136"/>
      <c r="V34" s="136"/>
      <c r="X34" s="136"/>
      <c r="Z34" s="136"/>
      <c r="AA34" s="136"/>
      <c r="AB34" s="136"/>
      <c r="AD34" s="136"/>
      <c r="AE34" s="331">
        <v>8</v>
      </c>
      <c r="AF34" s="554"/>
      <c r="AG34" s="527"/>
      <c r="AH34" s="526"/>
      <c r="AI34" s="136"/>
      <c r="AJ34" s="136"/>
      <c r="AK34" t="s">
        <v>774</v>
      </c>
      <c r="AM34" s="136"/>
      <c r="AN34" s="136"/>
      <c r="AO34" s="136"/>
      <c r="AP34" s="136"/>
      <c r="AR34" s="136"/>
      <c r="AS34" s="136"/>
      <c r="BJ34" s="30">
        <v>23</v>
      </c>
      <c r="BK34" s="554"/>
      <c r="BL34" s="527"/>
      <c r="BM34" s="526"/>
    </row>
    <row r="35" spans="1:71" ht="13.5" customHeight="1" x14ac:dyDescent="0.25">
      <c r="A35" s="30"/>
      <c r="B35" s="30"/>
      <c r="G35" s="30"/>
      <c r="M35" s="30"/>
      <c r="R35" s="30"/>
      <c r="W35" s="30"/>
      <c r="AB35" s="30"/>
    </row>
    <row r="36" spans="1:71" ht="13.5" customHeight="1" x14ac:dyDescent="0.25">
      <c r="A36" s="30"/>
      <c r="B36" t="s">
        <v>775</v>
      </c>
      <c r="C36" s="136"/>
      <c r="D36" s="136"/>
      <c r="E36" s="136"/>
      <c r="F36" s="136"/>
      <c r="H36" s="136"/>
      <c r="I36" s="136"/>
      <c r="J36" s="136"/>
      <c r="K36" s="136"/>
      <c r="L36" s="136"/>
      <c r="N36" s="136"/>
      <c r="O36" s="136"/>
      <c r="P36" s="136"/>
      <c r="Q36" s="136"/>
      <c r="S36" s="136"/>
      <c r="T36" s="136"/>
      <c r="U36" s="136"/>
      <c r="V36" s="136"/>
      <c r="X36" s="136"/>
      <c r="Z36" s="136"/>
      <c r="AA36" s="136"/>
      <c r="AB36" s="136"/>
      <c r="AD36" s="136"/>
    </row>
    <row r="37" spans="1:71" ht="13.5" customHeight="1" x14ac:dyDescent="0.25">
      <c r="A37" s="30"/>
      <c r="B37" t="s">
        <v>776</v>
      </c>
      <c r="C37" s="136"/>
      <c r="D37" s="136"/>
      <c r="E37" s="136"/>
      <c r="F37" s="136"/>
      <c r="H37" s="136"/>
      <c r="I37" s="136"/>
      <c r="J37" s="136"/>
      <c r="K37" s="136"/>
      <c r="L37" s="136"/>
      <c r="N37" s="136"/>
      <c r="O37" s="136"/>
      <c r="P37" s="136"/>
      <c r="Q37" s="136"/>
      <c r="S37" s="136"/>
      <c r="T37" s="136"/>
      <c r="U37" s="136"/>
      <c r="V37" s="136"/>
      <c r="X37" s="136"/>
      <c r="Z37" s="136"/>
      <c r="AA37" s="136"/>
      <c r="AB37" s="136"/>
      <c r="AD37" s="136"/>
      <c r="AE37" s="331">
        <v>9</v>
      </c>
      <c r="AF37" s="554" t="str">
        <f>IF(SUM(AF17,AF19,AF21,AF23,AF25,AF26,AF29,AF30,AF32,AF34)=0,"",SUM(AF17,AF19,AF21,AF23,AF25,AF26,AF29,AF30,AF32,AF34))</f>
        <v/>
      </c>
      <c r="AG37" s="527"/>
      <c r="AH37" s="526"/>
      <c r="BF37" s="136"/>
      <c r="BG37" s="136"/>
      <c r="BH37" s="136"/>
      <c r="BI37" s="136"/>
      <c r="BJ37" s="136"/>
      <c r="BK37" s="136"/>
      <c r="BL37" s="136"/>
      <c r="BM37" s="136"/>
      <c r="BN37" s="136"/>
      <c r="BO37" s="136"/>
      <c r="BP37" s="136"/>
      <c r="BQ37" s="136"/>
      <c r="BR37" s="136"/>
      <c r="BS37" s="136"/>
    </row>
    <row r="38" spans="1:71" ht="13.5" customHeight="1" x14ac:dyDescent="0.25">
      <c r="A38" s="30"/>
    </row>
    <row r="39" spans="1:71" ht="13.5" customHeight="1" x14ac:dyDescent="0.25">
      <c r="A39" s="30"/>
      <c r="B39" s="30"/>
      <c r="G39" s="30"/>
      <c r="M39" s="30"/>
      <c r="R39" s="30"/>
      <c r="W39" s="30"/>
      <c r="AB39" s="30"/>
    </row>
    <row r="40" spans="1:71" ht="13.5" customHeight="1" x14ac:dyDescent="0.25">
      <c r="A40" s="30"/>
      <c r="B40" s="277" t="s">
        <v>777</v>
      </c>
      <c r="C40" s="329"/>
      <c r="D40" s="329"/>
      <c r="E40" s="329"/>
      <c r="F40" s="329"/>
      <c r="G40" s="329"/>
      <c r="H40" s="329"/>
      <c r="I40" s="329"/>
      <c r="J40" s="329"/>
      <c r="K40" s="329"/>
      <c r="L40" s="329"/>
      <c r="M40" s="329"/>
      <c r="N40" s="329"/>
      <c r="O40" s="329"/>
      <c r="P40" s="329"/>
      <c r="Q40" s="334"/>
      <c r="R40" s="334"/>
      <c r="S40" s="334"/>
      <c r="T40" s="334"/>
      <c r="U40" s="334"/>
      <c r="V40" s="334"/>
      <c r="W40" s="334"/>
      <c r="X40" s="334"/>
      <c r="Y40" s="334"/>
      <c r="Z40" s="334"/>
      <c r="AA40" s="334"/>
      <c r="AB40" s="334"/>
      <c r="AC40" s="334"/>
      <c r="AD40" s="334"/>
      <c r="AE40" s="334"/>
      <c r="AF40" s="334"/>
      <c r="AG40" s="334"/>
      <c r="AH40" s="334"/>
      <c r="AK40" s="334"/>
      <c r="AL40" s="334"/>
      <c r="AM40" s="334"/>
      <c r="AN40" s="334"/>
      <c r="AO40" s="334"/>
      <c r="AP40" s="334"/>
      <c r="AQ40" s="334"/>
      <c r="AR40" s="334"/>
      <c r="AS40" s="334"/>
      <c r="AT40" s="334"/>
      <c r="AU40" s="334"/>
      <c r="AV40" s="334"/>
      <c r="AW40" s="334"/>
      <c r="AX40" s="334"/>
      <c r="AY40" s="334"/>
      <c r="AZ40" s="334"/>
      <c r="BA40" s="334"/>
      <c r="BB40" s="334"/>
      <c r="BC40" s="334"/>
      <c r="BD40" s="334"/>
      <c r="BE40" s="334"/>
      <c r="BF40" s="334"/>
      <c r="BG40" s="334"/>
      <c r="BH40" s="334"/>
      <c r="BI40" s="334"/>
      <c r="BJ40" s="334"/>
      <c r="BK40" s="334"/>
      <c r="BL40" s="334"/>
      <c r="BM40" s="334"/>
      <c r="BN40" s="334"/>
      <c r="BO40" s="334"/>
      <c r="BP40" s="334"/>
      <c r="BQ40" s="334"/>
      <c r="BR40" s="334"/>
    </row>
    <row r="41" spans="1:71" ht="13.5" customHeight="1" x14ac:dyDescent="0.25">
      <c r="C41" s="136"/>
      <c r="D41" s="136"/>
      <c r="E41" s="136"/>
      <c r="F41" s="136"/>
      <c r="G41" s="136"/>
      <c r="H41" s="136"/>
      <c r="I41" s="136"/>
      <c r="J41" s="136"/>
      <c r="K41" s="136"/>
      <c r="L41" s="136"/>
      <c r="M41" s="136"/>
      <c r="N41" s="136"/>
      <c r="O41" s="136"/>
      <c r="P41" s="136"/>
      <c r="Q41" s="136"/>
      <c r="R41" s="136"/>
      <c r="S41" s="136"/>
      <c r="T41" s="136"/>
      <c r="U41" s="136"/>
      <c r="V41" s="136"/>
      <c r="W41" s="136"/>
      <c r="X41" s="136"/>
      <c r="Y41" s="136"/>
      <c r="Z41" s="136"/>
      <c r="AA41" s="136"/>
      <c r="AB41" s="136"/>
      <c r="AC41" s="136"/>
      <c r="AD41" s="136"/>
      <c r="AE41" s="136"/>
      <c r="AF41" s="136"/>
      <c r="AG41" s="136"/>
      <c r="AH41" s="136"/>
      <c r="AI41" s="136"/>
      <c r="AJ41" s="136"/>
      <c r="BD41" s="136"/>
      <c r="BE41" s="136"/>
      <c r="BF41" s="136"/>
      <c r="BG41" s="136"/>
      <c r="BH41" s="136"/>
      <c r="BI41" s="136"/>
      <c r="BJ41" s="136"/>
      <c r="BK41" s="136"/>
      <c r="BL41" s="136"/>
      <c r="BM41" s="136"/>
      <c r="BN41" s="136"/>
      <c r="BO41" s="136"/>
      <c r="BP41" s="136"/>
      <c r="BQ41" s="136"/>
      <c r="BR41" s="136"/>
      <c r="BS41" s="136"/>
    </row>
    <row r="42" spans="1:71" ht="13.5" customHeight="1" x14ac:dyDescent="0.25">
      <c r="A42" s="136"/>
      <c r="B42" t="s">
        <v>778</v>
      </c>
      <c r="D42" s="136"/>
      <c r="E42" s="136"/>
      <c r="F42" s="136"/>
      <c r="G42" s="136"/>
      <c r="I42" s="136"/>
      <c r="J42" s="136"/>
      <c r="K42" s="136"/>
      <c r="L42" s="136"/>
      <c r="M42" s="136"/>
      <c r="N42" s="136"/>
      <c r="AE42" s="30"/>
      <c r="AF42" s="142"/>
      <c r="AG42" s="142"/>
      <c r="AH42" s="142"/>
      <c r="AI42" s="136"/>
      <c r="AJ42" s="136"/>
      <c r="AK42" s="332" t="s">
        <v>779</v>
      </c>
    </row>
    <row r="43" spans="1:71" ht="13.5" customHeight="1" x14ac:dyDescent="0.25">
      <c r="A43" s="136"/>
      <c r="B43" t="s">
        <v>780</v>
      </c>
      <c r="D43" s="136"/>
      <c r="E43" s="136"/>
      <c r="F43" s="136"/>
      <c r="G43" s="136"/>
      <c r="I43" s="136"/>
      <c r="AA43" s="335" t="s">
        <v>781</v>
      </c>
      <c r="AB43" s="554"/>
      <c r="AC43" s="527"/>
      <c r="AD43" s="526"/>
      <c r="AI43" s="136"/>
      <c r="AJ43" s="136"/>
    </row>
    <row r="44" spans="1:71" ht="13.5" customHeight="1" x14ac:dyDescent="0.25">
      <c r="A44" s="136"/>
      <c r="B44" t="s">
        <v>782</v>
      </c>
      <c r="D44" s="136"/>
      <c r="E44" s="136"/>
      <c r="F44" s="136"/>
      <c r="G44" s="136"/>
      <c r="I44" s="136"/>
      <c r="J44" s="136"/>
      <c r="AA44" s="335" t="s">
        <v>783</v>
      </c>
      <c r="AB44" s="554"/>
      <c r="AC44" s="527"/>
      <c r="AD44" s="526"/>
      <c r="AI44" s="136"/>
      <c r="AJ44" s="136"/>
      <c r="AK44" s="336" t="s">
        <v>784</v>
      </c>
      <c r="AL44" s="337"/>
      <c r="AM44" s="337"/>
      <c r="AN44" s="337"/>
      <c r="AO44" s="337"/>
      <c r="AP44" s="337"/>
      <c r="AQ44" s="337"/>
      <c r="AR44" s="337"/>
      <c r="AS44" s="337"/>
      <c r="AT44" s="337"/>
      <c r="AU44" s="337"/>
      <c r="AV44" s="337"/>
      <c r="AW44" s="143"/>
      <c r="AX44" s="143"/>
      <c r="AY44" s="143"/>
      <c r="AZ44" s="143"/>
      <c r="BA44" s="143"/>
      <c r="BB44" s="143"/>
      <c r="BC44" s="143"/>
      <c r="BG44" s="143"/>
      <c r="BH44" s="143"/>
      <c r="BI44" s="143"/>
      <c r="BJ44" s="143"/>
      <c r="BK44" s="143"/>
      <c r="BL44" s="143"/>
      <c r="BM44" s="143"/>
      <c r="BO44" s="335">
        <v>37</v>
      </c>
      <c r="BP44" s="554"/>
      <c r="BQ44" s="527"/>
      <c r="BR44" s="526"/>
    </row>
    <row r="45" spans="1:71" ht="13.5" customHeight="1" x14ac:dyDescent="0.25">
      <c r="A45" s="136"/>
      <c r="AI45" s="136"/>
      <c r="AJ45" s="136"/>
    </row>
    <row r="46" spans="1:71" ht="13.5" customHeight="1" x14ac:dyDescent="0.25">
      <c r="A46" s="136"/>
      <c r="B46" t="s">
        <v>785</v>
      </c>
      <c r="D46" s="136"/>
      <c r="E46" s="136"/>
      <c r="F46" s="136"/>
      <c r="G46" s="136"/>
      <c r="I46" s="136"/>
      <c r="J46" s="136"/>
      <c r="AA46" s="335">
        <v>25</v>
      </c>
      <c r="AB46" s="554"/>
      <c r="AC46" s="527"/>
      <c r="AD46" s="526"/>
      <c r="AI46" s="136"/>
      <c r="AJ46" s="136"/>
      <c r="AK46" s="336" t="s">
        <v>786</v>
      </c>
      <c r="AL46" s="337"/>
      <c r="AM46" s="337"/>
      <c r="AN46" s="337"/>
      <c r="AO46" s="337"/>
      <c r="AP46" s="337"/>
      <c r="AQ46" s="337"/>
      <c r="AR46" s="337"/>
      <c r="AS46" s="337"/>
      <c r="AT46" s="337"/>
      <c r="AU46" s="337"/>
      <c r="AV46" s="143"/>
      <c r="AW46" s="143"/>
      <c r="AX46" s="143"/>
      <c r="AY46" s="143"/>
      <c r="AZ46" s="143"/>
      <c r="BA46" s="143"/>
      <c r="BB46" s="143"/>
      <c r="BC46" s="335" t="s">
        <v>787</v>
      </c>
      <c r="BD46" s="554"/>
      <c r="BE46" s="527"/>
      <c r="BF46" s="526"/>
      <c r="BI46" s="336" t="s">
        <v>788</v>
      </c>
      <c r="BJ46" s="337"/>
      <c r="BK46" s="337"/>
      <c r="BL46" s="143"/>
      <c r="BM46" s="143"/>
      <c r="BO46" s="335" t="s">
        <v>789</v>
      </c>
      <c r="BP46" s="554"/>
      <c r="BQ46" s="527"/>
      <c r="BR46" s="526"/>
    </row>
    <row r="47" spans="1:71" ht="13.5" customHeight="1" x14ac:dyDescent="0.25">
      <c r="A47" s="136"/>
      <c r="AI47" s="136"/>
      <c r="AJ47" s="136"/>
    </row>
    <row r="48" spans="1:71" ht="13.5" customHeight="1" x14ac:dyDescent="0.25">
      <c r="A48" s="136"/>
      <c r="B48" t="s">
        <v>790</v>
      </c>
      <c r="D48" s="136"/>
      <c r="E48" s="136"/>
      <c r="F48" s="136"/>
      <c r="G48" s="136"/>
      <c r="I48" s="136"/>
      <c r="J48" s="136"/>
      <c r="AA48" s="335">
        <v>26</v>
      </c>
      <c r="AB48" s="554"/>
      <c r="AC48" s="527"/>
      <c r="AD48" s="526"/>
      <c r="AI48" s="136"/>
      <c r="AJ48" s="136"/>
      <c r="AK48" s="336" t="s">
        <v>791</v>
      </c>
      <c r="AL48" s="337"/>
      <c r="AM48" s="337"/>
      <c r="AN48" s="337"/>
      <c r="AO48" s="337"/>
      <c r="AP48" s="337"/>
      <c r="AQ48" s="337"/>
      <c r="AR48" s="143"/>
      <c r="AS48" s="143"/>
      <c r="AT48" s="143"/>
      <c r="AU48" s="143"/>
      <c r="AV48" s="143"/>
      <c r="AW48" s="143"/>
      <c r="AX48" s="143"/>
      <c r="AY48" s="143"/>
      <c r="AZ48" s="143"/>
      <c r="BA48" s="143"/>
      <c r="BB48" s="143"/>
      <c r="BC48" s="335" t="s">
        <v>792</v>
      </c>
      <c r="BD48" s="554"/>
      <c r="BE48" s="527"/>
      <c r="BF48" s="526"/>
      <c r="BI48" s="336" t="s">
        <v>793</v>
      </c>
      <c r="BJ48" s="337"/>
      <c r="BK48" s="337"/>
      <c r="BL48" s="143"/>
      <c r="BM48" s="143"/>
      <c r="BO48" s="335" t="s">
        <v>794</v>
      </c>
      <c r="BP48" s="554"/>
      <c r="BQ48" s="527"/>
      <c r="BR48" s="526"/>
    </row>
    <row r="49" spans="1:71" ht="13.5" customHeight="1" x14ac:dyDescent="0.25">
      <c r="A49" s="136"/>
      <c r="AI49" s="136"/>
      <c r="AJ49" s="136"/>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I49" s="143"/>
      <c r="BJ49" s="143"/>
      <c r="BK49" s="143"/>
      <c r="BL49" s="143"/>
      <c r="BM49" s="143"/>
      <c r="BO49" s="143"/>
      <c r="BP49" s="143"/>
      <c r="BQ49" s="143"/>
      <c r="BR49" s="143"/>
    </row>
    <row r="50" spans="1:71" ht="13.5" customHeight="1" x14ac:dyDescent="0.25">
      <c r="A50" s="136"/>
      <c r="B50" t="s">
        <v>795</v>
      </c>
      <c r="D50" s="136"/>
      <c r="E50" s="136"/>
      <c r="F50" s="136"/>
      <c r="G50" s="136"/>
      <c r="I50" s="136"/>
      <c r="J50" s="136"/>
      <c r="AA50" s="335">
        <v>27</v>
      </c>
      <c r="AB50" s="554"/>
      <c r="AC50" s="527"/>
      <c r="AD50" s="526"/>
      <c r="AI50" s="136"/>
      <c r="AJ50" s="136"/>
      <c r="AK50" s="336" t="s">
        <v>796</v>
      </c>
      <c r="AL50" s="337"/>
      <c r="AM50" s="337"/>
      <c r="AN50" s="337"/>
      <c r="AO50" s="337"/>
      <c r="AP50" s="337"/>
      <c r="AQ50" s="337"/>
      <c r="AR50" s="337"/>
      <c r="AS50" s="337"/>
      <c r="AT50" s="337"/>
      <c r="AU50" s="143"/>
      <c r="AV50" s="143"/>
      <c r="AW50" s="143"/>
      <c r="AX50" s="143"/>
      <c r="AY50" s="143"/>
      <c r="AZ50" s="143"/>
      <c r="BA50" s="143"/>
      <c r="BB50" s="143"/>
      <c r="BC50" s="143"/>
      <c r="BD50" s="143"/>
      <c r="BE50" s="143"/>
      <c r="BF50" s="143"/>
      <c r="BI50" s="143"/>
      <c r="BJ50" s="143"/>
      <c r="BK50" s="143"/>
      <c r="BL50" s="143"/>
      <c r="BM50" s="143"/>
      <c r="BO50" s="143"/>
      <c r="BP50" s="175"/>
      <c r="BQ50" s="175"/>
      <c r="BR50" s="175"/>
    </row>
    <row r="51" spans="1:71" ht="13.5" customHeight="1" x14ac:dyDescent="0.25">
      <c r="A51" s="136"/>
      <c r="P51" s="30" t="s">
        <v>797</v>
      </c>
      <c r="R51" s="136"/>
      <c r="S51" s="136"/>
      <c r="T51" s="136"/>
      <c r="AI51" s="136"/>
      <c r="AJ51" s="136"/>
      <c r="AK51" s="336" t="s">
        <v>798</v>
      </c>
      <c r="AL51" s="337"/>
      <c r="AM51" s="337"/>
      <c r="AN51" s="337"/>
      <c r="AO51" s="337"/>
      <c r="AP51" s="337"/>
      <c r="AQ51" s="337"/>
      <c r="AR51" s="337"/>
      <c r="AS51" s="143"/>
      <c r="AT51" s="143"/>
      <c r="AU51" s="143"/>
      <c r="AV51" s="143"/>
      <c r="AW51" s="143"/>
      <c r="AX51" s="143"/>
      <c r="AY51" s="143"/>
      <c r="AZ51" s="143"/>
      <c r="BA51" s="143"/>
      <c r="BB51" s="143"/>
      <c r="BC51" s="143"/>
      <c r="BD51" s="175"/>
      <c r="BE51" s="175"/>
      <c r="BF51" s="175"/>
      <c r="BI51" s="143"/>
      <c r="BJ51" s="143"/>
      <c r="BK51" s="143"/>
      <c r="BL51" s="143"/>
      <c r="BM51" s="143"/>
      <c r="BO51" s="335" t="s">
        <v>799</v>
      </c>
      <c r="BP51" s="554"/>
      <c r="BQ51" s="527"/>
      <c r="BR51" s="526"/>
    </row>
    <row r="52" spans="1:71" ht="13.5" customHeight="1" x14ac:dyDescent="0.25">
      <c r="A52" s="136"/>
      <c r="B52" t="s">
        <v>800</v>
      </c>
      <c r="D52" s="136"/>
      <c r="E52" s="136"/>
      <c r="F52" s="136"/>
      <c r="G52" s="136"/>
      <c r="I52" s="136"/>
      <c r="J52" s="136"/>
      <c r="R52" s="136"/>
      <c r="S52" s="136"/>
      <c r="T52" s="136"/>
      <c r="U52" s="136"/>
      <c r="V52" s="136"/>
      <c r="W52" s="136"/>
      <c r="AA52" s="335">
        <v>28</v>
      </c>
      <c r="AB52" s="554"/>
      <c r="AC52" s="527"/>
      <c r="AD52" s="526"/>
      <c r="AI52" s="136"/>
      <c r="AJ52" s="136"/>
      <c r="AK52" s="336" t="s">
        <v>801</v>
      </c>
      <c r="AL52" s="337"/>
      <c r="AM52" s="337"/>
      <c r="AN52" s="337"/>
      <c r="AO52" s="337"/>
      <c r="AP52" s="143"/>
      <c r="AQ52" s="143"/>
      <c r="AR52" s="143"/>
      <c r="AS52" s="143"/>
      <c r="AT52" s="143"/>
      <c r="AU52" s="143"/>
      <c r="AV52" s="143"/>
      <c r="AW52" s="143"/>
      <c r="AX52" s="143"/>
      <c r="AY52" s="143"/>
      <c r="AZ52" s="143"/>
      <c r="BA52" s="143"/>
      <c r="BB52" s="143"/>
      <c r="BC52" s="335" t="s">
        <v>802</v>
      </c>
      <c r="BD52" s="554"/>
      <c r="BE52" s="527"/>
      <c r="BF52" s="526"/>
      <c r="BI52" s="336" t="s">
        <v>803</v>
      </c>
      <c r="BJ52" s="337"/>
      <c r="BK52" s="337"/>
      <c r="BL52" s="143"/>
      <c r="BM52" s="143"/>
      <c r="BO52" s="335" t="s">
        <v>804</v>
      </c>
      <c r="BP52" s="554"/>
      <c r="BQ52" s="527"/>
      <c r="BR52" s="526"/>
      <c r="BS52" s="136"/>
    </row>
    <row r="53" spans="1:71" ht="13.5" customHeight="1" x14ac:dyDescent="0.25">
      <c r="A53" s="136"/>
      <c r="R53" s="136"/>
      <c r="S53" s="136"/>
      <c r="T53" s="136"/>
      <c r="U53" s="136"/>
      <c r="V53" s="136"/>
      <c r="W53" s="136"/>
      <c r="AI53" s="136"/>
      <c r="AJ53" s="136"/>
      <c r="BS53" s="136"/>
    </row>
    <row r="54" spans="1:71" ht="13.5" customHeight="1" x14ac:dyDescent="0.25">
      <c r="A54" s="136"/>
      <c r="B54" t="s">
        <v>805</v>
      </c>
      <c r="D54" s="136"/>
      <c r="E54" s="136"/>
      <c r="F54" s="136"/>
      <c r="G54" s="136"/>
      <c r="H54" s="136"/>
      <c r="I54" s="136"/>
      <c r="J54" s="136"/>
      <c r="R54" s="136"/>
      <c r="S54" s="136"/>
      <c r="T54" s="136"/>
      <c r="U54" s="136"/>
      <c r="V54" s="136"/>
      <c r="W54" s="136"/>
      <c r="AA54" s="335">
        <v>29</v>
      </c>
      <c r="AB54" s="554"/>
      <c r="AC54" s="527"/>
      <c r="AD54" s="526"/>
      <c r="AI54" s="136"/>
      <c r="AJ54" s="136"/>
      <c r="AK54" s="336" t="s">
        <v>806</v>
      </c>
      <c r="AL54" s="337"/>
      <c r="AM54" s="337"/>
      <c r="AN54" s="337"/>
      <c r="AO54" s="337"/>
      <c r="AP54" s="337"/>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O54" s="335">
        <v>41</v>
      </c>
      <c r="BP54" s="554"/>
      <c r="BQ54" s="527"/>
      <c r="BR54" s="526"/>
      <c r="BS54" s="136"/>
    </row>
    <row r="55" spans="1:71" ht="13.5" customHeight="1" x14ac:dyDescent="0.25">
      <c r="A55" s="136"/>
      <c r="R55" s="136"/>
      <c r="S55" s="136"/>
      <c r="T55" s="136"/>
      <c r="U55" s="136"/>
      <c r="V55" s="136"/>
      <c r="W55" s="136"/>
      <c r="AI55" s="136"/>
      <c r="AJ55" s="136"/>
      <c r="BS55" s="136"/>
    </row>
    <row r="56" spans="1:71" ht="13.5" customHeight="1" x14ac:dyDescent="0.25">
      <c r="A56" s="136"/>
      <c r="B56" t="s">
        <v>807</v>
      </c>
      <c r="D56" s="136"/>
      <c r="E56" s="136"/>
      <c r="F56" s="136"/>
      <c r="G56" s="136"/>
      <c r="H56" s="136"/>
      <c r="I56" s="136"/>
      <c r="J56" s="136"/>
      <c r="R56" s="136"/>
      <c r="S56" s="136"/>
      <c r="T56" s="136"/>
      <c r="U56" s="136"/>
      <c r="V56" s="136"/>
      <c r="W56" s="136"/>
      <c r="AA56" s="335">
        <v>30</v>
      </c>
      <c r="AB56" s="554"/>
      <c r="AC56" s="527"/>
      <c r="AD56" s="526"/>
      <c r="AI56" s="136"/>
      <c r="AJ56" s="136"/>
      <c r="AK56" s="336" t="s">
        <v>808</v>
      </c>
      <c r="AL56" s="337"/>
      <c r="AM56" s="337"/>
      <c r="AN56" s="337"/>
      <c r="AO56" s="337"/>
      <c r="AP56" s="337"/>
      <c r="AQ56" s="337"/>
      <c r="AR56" s="337"/>
      <c r="AS56" s="143"/>
      <c r="AT56" s="143"/>
      <c r="AU56" s="143"/>
      <c r="AV56" s="143"/>
      <c r="AW56" s="143"/>
      <c r="AX56" s="143"/>
      <c r="AY56" s="143"/>
      <c r="AZ56" s="143"/>
      <c r="BA56" s="143"/>
      <c r="BB56" s="143"/>
      <c r="BC56" s="143"/>
      <c r="BD56" s="143"/>
      <c r="BE56" s="143"/>
      <c r="BF56" s="143"/>
      <c r="BG56" s="143"/>
      <c r="BH56" s="143"/>
      <c r="BI56" s="143"/>
      <c r="BJ56" s="143"/>
      <c r="BK56" s="143"/>
      <c r="BL56" s="143"/>
      <c r="BM56" s="143"/>
      <c r="BO56" s="335">
        <v>42</v>
      </c>
      <c r="BP56" s="554"/>
      <c r="BQ56" s="527"/>
      <c r="BR56" s="526"/>
      <c r="BS56" s="136"/>
    </row>
    <row r="57" spans="1:71" ht="13.5" customHeight="1" x14ac:dyDescent="0.25">
      <c r="A57" s="136"/>
      <c r="R57" s="136"/>
      <c r="S57" s="136"/>
      <c r="T57" s="136"/>
      <c r="U57" s="136"/>
      <c r="V57" s="136"/>
      <c r="W57" s="136"/>
      <c r="AI57" s="136"/>
      <c r="AJ57" s="136"/>
      <c r="BS57" s="136"/>
    </row>
    <row r="58" spans="1:71" ht="13.5" customHeight="1" x14ac:dyDescent="0.25">
      <c r="A58" s="136"/>
      <c r="B58" t="s">
        <v>809</v>
      </c>
      <c r="D58" s="136"/>
      <c r="E58" s="136"/>
      <c r="F58" s="136"/>
      <c r="G58" s="136"/>
      <c r="H58" s="136"/>
      <c r="I58" s="136"/>
      <c r="J58" s="136"/>
      <c r="R58" s="136"/>
      <c r="S58" s="136"/>
      <c r="T58" s="136"/>
      <c r="U58" s="136"/>
      <c r="V58" s="136"/>
      <c r="W58" s="136"/>
      <c r="AA58" s="335">
        <v>31</v>
      </c>
      <c r="AB58" s="554"/>
      <c r="AC58" s="527"/>
      <c r="AD58" s="526"/>
      <c r="AI58" s="136"/>
      <c r="AJ58" s="136"/>
      <c r="AK58" s="336" t="s">
        <v>810</v>
      </c>
      <c r="AL58" s="337"/>
      <c r="AM58" s="337"/>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O58" s="335">
        <v>43</v>
      </c>
      <c r="BP58" s="554"/>
      <c r="BQ58" s="527"/>
      <c r="BR58" s="526"/>
      <c r="BS58" s="136"/>
    </row>
    <row r="59" spans="1:71" ht="13.5" customHeight="1" x14ac:dyDescent="0.25">
      <c r="A59" s="136"/>
      <c r="AI59" s="136"/>
      <c r="AJ59" s="136"/>
      <c r="BS59" s="136"/>
    </row>
    <row r="60" spans="1:71" ht="13.5" customHeight="1" x14ac:dyDescent="0.25">
      <c r="A60" s="136"/>
      <c r="B60" t="s">
        <v>811</v>
      </c>
      <c r="D60" s="136"/>
      <c r="E60" s="136"/>
      <c r="F60" s="136"/>
      <c r="G60" s="136"/>
      <c r="H60" s="136"/>
      <c r="I60" s="136"/>
      <c r="J60" s="136"/>
      <c r="P60" s="136"/>
      <c r="Q60" s="136"/>
      <c r="R60" s="136"/>
      <c r="S60" s="136"/>
      <c r="T60" s="136"/>
      <c r="U60" s="136"/>
      <c r="V60" s="136"/>
      <c r="W60" s="136"/>
      <c r="AA60" s="136"/>
      <c r="AB60" s="136"/>
      <c r="AC60" s="136"/>
      <c r="AD60" s="136"/>
      <c r="AI60" s="136"/>
      <c r="AJ60" s="136"/>
      <c r="AK60" s="336" t="s">
        <v>812</v>
      </c>
      <c r="AL60" s="337"/>
      <c r="AM60" s="337"/>
      <c r="AN60" s="337"/>
      <c r="AO60" s="337"/>
      <c r="AP60" s="337"/>
      <c r="AQ60" s="337"/>
      <c r="AR60" s="337"/>
      <c r="AS60" s="337"/>
      <c r="AT60" s="337"/>
      <c r="AU60" s="337"/>
      <c r="AV60" s="337"/>
      <c r="AW60" s="337"/>
      <c r="AX60" s="337"/>
      <c r="AY60" s="337"/>
      <c r="AZ60" s="337"/>
      <c r="BA60" s="337"/>
      <c r="BB60" s="337"/>
      <c r="BC60" s="337"/>
      <c r="BD60" s="337"/>
      <c r="BE60" s="337"/>
      <c r="BF60" s="337"/>
      <c r="BG60" s="337"/>
      <c r="BH60" s="143"/>
      <c r="BI60" s="143"/>
      <c r="BJ60" s="143"/>
      <c r="BO60" s="335">
        <v>44</v>
      </c>
      <c r="BP60" s="554" t="str">
        <f>IF(SUM(BP44,BP46,BP48,BP51,BP52,BP54,BP56,BP58)=0,"",SUM(BP44,BP46,BP48,BP51,BP52,BP54,BP56,BP58))</f>
        <v/>
      </c>
      <c r="BQ60" s="527"/>
      <c r="BR60" s="526"/>
      <c r="BS60" s="136"/>
    </row>
    <row r="61" spans="1:71" ht="13.5" customHeight="1" x14ac:dyDescent="0.25">
      <c r="A61" s="136"/>
      <c r="B61" t="s">
        <v>813</v>
      </c>
      <c r="D61" s="136"/>
      <c r="E61" s="136"/>
      <c r="F61" s="136"/>
      <c r="G61" s="136"/>
      <c r="H61" s="136"/>
      <c r="I61" s="136"/>
      <c r="J61" s="136"/>
      <c r="O61" s="136"/>
      <c r="P61" s="136"/>
      <c r="Q61" s="136"/>
      <c r="R61" s="136"/>
      <c r="S61" s="136"/>
      <c r="T61" s="136"/>
      <c r="U61" s="136"/>
      <c r="V61" s="136"/>
      <c r="W61" s="136"/>
      <c r="AA61" s="335" t="s">
        <v>813</v>
      </c>
      <c r="AB61" s="554"/>
      <c r="AC61" s="527"/>
      <c r="AD61" s="526"/>
      <c r="AJ61" s="136"/>
      <c r="BR61" s="136"/>
      <c r="BS61" s="136"/>
    </row>
    <row r="62" spans="1:71" ht="13.5" customHeight="1" x14ac:dyDescent="0.25">
      <c r="A62" s="136"/>
      <c r="B62" t="s">
        <v>814</v>
      </c>
      <c r="D62" s="136"/>
      <c r="E62" s="136"/>
      <c r="F62" s="136"/>
      <c r="G62" s="136"/>
      <c r="H62" s="136"/>
      <c r="I62" s="136"/>
      <c r="J62" s="136"/>
      <c r="O62" s="136"/>
      <c r="P62" s="136"/>
      <c r="Q62" s="136"/>
      <c r="R62" s="136"/>
      <c r="S62" s="136"/>
      <c r="T62" s="136"/>
      <c r="U62" s="136"/>
      <c r="V62" s="136"/>
      <c r="W62" s="136"/>
      <c r="AA62" s="335" t="s">
        <v>814</v>
      </c>
      <c r="AB62" s="554"/>
      <c r="AC62" s="527"/>
      <c r="AD62" s="526"/>
      <c r="AJ62" s="136"/>
      <c r="AK62" s="336" t="s">
        <v>815</v>
      </c>
      <c r="AL62" s="337"/>
      <c r="AM62" s="337"/>
      <c r="AN62" s="337"/>
      <c r="AO62" s="337"/>
      <c r="AP62" s="337"/>
      <c r="AQ62" s="337"/>
      <c r="AR62" s="337"/>
      <c r="AS62" s="337"/>
      <c r="AT62" s="337"/>
      <c r="AU62" s="337"/>
      <c r="AV62" s="337"/>
      <c r="AW62" s="337"/>
      <c r="AX62" s="337"/>
      <c r="AY62" s="337"/>
      <c r="AZ62" s="337"/>
      <c r="BA62" s="337"/>
      <c r="BB62" s="337"/>
      <c r="BC62" s="337"/>
      <c r="BD62" s="337"/>
      <c r="BE62" s="337"/>
      <c r="BF62" s="337"/>
      <c r="BG62" s="337"/>
      <c r="BH62" s="143"/>
      <c r="BI62" s="143"/>
      <c r="BJ62" s="335">
        <v>45</v>
      </c>
      <c r="BK62" s="554"/>
      <c r="BL62" s="527"/>
      <c r="BM62" s="526"/>
      <c r="BN62" s="143"/>
      <c r="BO62" s="143"/>
      <c r="BP62" s="143"/>
      <c r="BQ62" s="143"/>
      <c r="BR62" s="136"/>
      <c r="BS62" s="136"/>
    </row>
    <row r="63" spans="1:71" ht="13.5" customHeight="1" x14ac:dyDescent="0.25">
      <c r="A63" s="136"/>
      <c r="B63" t="s">
        <v>816</v>
      </c>
      <c r="D63" s="136"/>
      <c r="E63" s="136"/>
      <c r="F63" s="136"/>
      <c r="G63" s="136"/>
      <c r="H63" s="136"/>
      <c r="I63" s="136"/>
      <c r="J63" s="136"/>
      <c r="O63" s="136"/>
      <c r="P63" s="136"/>
      <c r="Q63" s="136"/>
      <c r="U63" s="136"/>
      <c r="V63" s="136"/>
      <c r="W63" s="136"/>
      <c r="AA63" s="335" t="s">
        <v>816</v>
      </c>
      <c r="AB63" s="554"/>
      <c r="AC63" s="527"/>
      <c r="AD63" s="526"/>
      <c r="AI63" s="136"/>
      <c r="AJ63" s="136"/>
      <c r="AK63" s="336" t="s">
        <v>817</v>
      </c>
      <c r="AL63" s="337"/>
      <c r="AM63" s="337"/>
      <c r="AN63" s="337"/>
      <c r="AO63" s="337"/>
      <c r="AP63" s="143"/>
      <c r="AQ63" s="143"/>
      <c r="AR63" s="143"/>
      <c r="AS63" s="143"/>
      <c r="AT63" s="143"/>
      <c r="AU63" s="143"/>
      <c r="AV63" s="143"/>
      <c r="AW63" s="143"/>
      <c r="AX63" s="143"/>
      <c r="AY63" s="143"/>
      <c r="AZ63" s="143"/>
      <c r="BA63" s="143"/>
      <c r="BB63" s="143"/>
      <c r="BC63" s="143"/>
      <c r="BD63" s="143"/>
      <c r="BE63" s="143"/>
      <c r="BF63" s="143"/>
      <c r="BG63" s="143"/>
      <c r="BH63" s="143"/>
      <c r="BI63" s="143"/>
      <c r="BJ63" s="143"/>
      <c r="BN63" s="143"/>
      <c r="BO63" s="143"/>
      <c r="BP63" s="143"/>
      <c r="BQ63" s="143"/>
    </row>
    <row r="64" spans="1:71" ht="13.5" customHeight="1" x14ac:dyDescent="0.25">
      <c r="A64" s="136"/>
      <c r="B64" t="s">
        <v>818</v>
      </c>
      <c r="D64" s="136"/>
      <c r="E64" s="136"/>
      <c r="F64" s="136"/>
      <c r="G64" s="136"/>
      <c r="H64" s="136"/>
      <c r="I64" s="136"/>
      <c r="J64" s="136"/>
      <c r="O64" s="136"/>
      <c r="P64" s="136"/>
      <c r="Q64" s="136"/>
      <c r="R64" s="136"/>
      <c r="S64" s="136"/>
      <c r="T64" s="136"/>
      <c r="AA64" s="335" t="s">
        <v>818</v>
      </c>
      <c r="AB64" s="554"/>
      <c r="AC64" s="527"/>
      <c r="AD64" s="526"/>
      <c r="AI64" s="136"/>
      <c r="AJ64" s="136"/>
    </row>
    <row r="65" spans="1:69" ht="13.5" customHeight="1" x14ac:dyDescent="0.25">
      <c r="A65" s="136"/>
      <c r="B65" t="s">
        <v>819</v>
      </c>
      <c r="D65" s="136"/>
      <c r="E65" s="136"/>
      <c r="F65" s="136"/>
      <c r="G65" s="136"/>
      <c r="H65" s="136"/>
      <c r="I65" s="136"/>
      <c r="J65" s="136"/>
      <c r="O65" s="136"/>
      <c r="R65" s="136"/>
      <c r="S65" s="136"/>
      <c r="T65" s="136"/>
      <c r="U65" s="136"/>
      <c r="V65" s="136"/>
      <c r="W65" s="136"/>
      <c r="AA65" s="335" t="s">
        <v>819</v>
      </c>
      <c r="AB65" s="554"/>
      <c r="AC65" s="527"/>
      <c r="AD65" s="526"/>
      <c r="AI65" s="136"/>
      <c r="AJ65" s="136"/>
      <c r="AK65" s="336" t="s">
        <v>820</v>
      </c>
      <c r="AL65" s="337"/>
      <c r="AM65" s="337"/>
      <c r="AN65" s="337"/>
      <c r="AO65" s="337"/>
      <c r="AP65" s="337"/>
      <c r="AQ65" s="337"/>
      <c r="AR65" s="337"/>
      <c r="AS65" s="337"/>
      <c r="AT65" s="337"/>
      <c r="AU65" s="337"/>
      <c r="AV65" s="337"/>
      <c r="AW65" s="337"/>
      <c r="AX65" s="337"/>
      <c r="AY65" s="337"/>
      <c r="AZ65" s="337"/>
      <c r="BA65" s="337"/>
      <c r="BB65" s="337"/>
      <c r="BC65" s="143"/>
      <c r="BD65" s="143"/>
      <c r="BE65" s="143"/>
      <c r="BF65" s="143"/>
      <c r="BG65" s="143"/>
      <c r="BH65" s="143"/>
      <c r="BI65" s="143"/>
      <c r="BJ65" s="335">
        <v>46</v>
      </c>
      <c r="BK65" s="554"/>
      <c r="BL65" s="527"/>
      <c r="BM65" s="526"/>
      <c r="BN65" s="143"/>
      <c r="BO65" s="143"/>
      <c r="BP65" s="143"/>
      <c r="BQ65" s="143"/>
    </row>
    <row r="66" spans="1:69" ht="13.5" customHeight="1" x14ac:dyDescent="0.25">
      <c r="A66" s="136"/>
      <c r="B66" t="s">
        <v>821</v>
      </c>
      <c r="D66" s="136"/>
      <c r="E66" s="136"/>
      <c r="F66" s="136"/>
      <c r="G66" s="136"/>
      <c r="H66" s="136"/>
      <c r="I66" s="136"/>
      <c r="J66" s="136"/>
      <c r="O66" s="136"/>
      <c r="P66" s="136"/>
      <c r="Q66" s="136"/>
      <c r="U66" s="136"/>
      <c r="V66" s="136"/>
      <c r="W66" s="136"/>
      <c r="AA66" s="335" t="s">
        <v>821</v>
      </c>
      <c r="AB66" s="554"/>
      <c r="AC66" s="527"/>
      <c r="AD66" s="526"/>
      <c r="AI66" s="136"/>
      <c r="AJ66" s="136"/>
    </row>
    <row r="67" spans="1:69" ht="13.5" customHeight="1" x14ac:dyDescent="0.25">
      <c r="A67" s="136"/>
      <c r="Z67" s="136"/>
      <c r="AA67" s="136"/>
      <c r="AB67" s="136"/>
      <c r="AC67" s="136"/>
      <c r="AD67" s="136"/>
      <c r="AE67" s="136"/>
      <c r="AF67" s="136"/>
      <c r="AG67" s="136"/>
      <c r="AH67" s="136"/>
      <c r="AI67" s="136"/>
      <c r="AJ67" s="136"/>
      <c r="AK67" s="336" t="s">
        <v>822</v>
      </c>
      <c r="AL67" s="337"/>
      <c r="AM67" s="337"/>
      <c r="AN67" s="337"/>
      <c r="AO67" s="337"/>
      <c r="AP67" s="143"/>
      <c r="AQ67" s="143"/>
      <c r="AR67" s="143"/>
      <c r="AS67" s="143"/>
      <c r="AT67" s="143"/>
      <c r="AU67" s="143"/>
      <c r="AV67" s="143"/>
      <c r="AW67" s="143"/>
      <c r="AX67" s="143"/>
      <c r="AY67" s="143"/>
      <c r="AZ67" s="143"/>
      <c r="BA67" s="143"/>
      <c r="BB67" s="143"/>
      <c r="BC67" s="143"/>
      <c r="BD67" s="143"/>
      <c r="BE67" s="143"/>
      <c r="BF67" s="143"/>
      <c r="BG67" s="143"/>
      <c r="BH67" s="143"/>
      <c r="BI67" s="143"/>
      <c r="BJ67" s="335">
        <v>47</v>
      </c>
      <c r="BK67" s="554" t="str">
        <f>IF(SUM(BK62,BK65)=0,"",SUM(BK62,BK65))</f>
        <v/>
      </c>
      <c r="BL67" s="527"/>
      <c r="BM67" s="526"/>
      <c r="BN67" s="143"/>
      <c r="BO67" s="143"/>
      <c r="BP67" s="143"/>
      <c r="BQ67" s="143"/>
    </row>
    <row r="68" spans="1:69" ht="13.5" customHeight="1" x14ac:dyDescent="0.25">
      <c r="A68" s="136"/>
      <c r="B68" t="s">
        <v>823</v>
      </c>
      <c r="C68" s="136"/>
      <c r="D68" s="136"/>
      <c r="E68" s="136"/>
      <c r="F68" s="136"/>
      <c r="G68" s="136"/>
      <c r="H68" s="136"/>
      <c r="I68" s="136"/>
      <c r="J68" s="136"/>
      <c r="K68" s="136"/>
      <c r="L68" s="136"/>
      <c r="M68" s="136"/>
      <c r="N68" s="136"/>
      <c r="O68" s="136"/>
      <c r="P68" s="136"/>
      <c r="Q68" s="136"/>
      <c r="R68" s="136"/>
      <c r="S68" s="136"/>
      <c r="T68" s="136"/>
      <c r="AE68" s="201">
        <v>33</v>
      </c>
      <c r="AF68" s="725" t="str">
        <f>IF(SUM(BK6,BK8,BK10,BK12,BK14,BK16,BK18,BK20,BK22,BK24,BK26,BK29,BK30,BK32,BK34,AB43,AB44,AB46,AB48,AB50,AB52,AB54,AB56,AB58,AB61,AB62,AB63,AB64,AB65,AB66)=0,"",SUM(BK6,BK8,BK10,BK12,BK14,BK16,BK18,BK20,BK22,BK24,BK26,BK29,BK30,BK32,BK34,AB43,AB44,AB46,AB48,AB50,AB52,AB54,AB56,AB58,AB61,AB62,AB63,AB64,AB65,AB66))</f>
        <v/>
      </c>
      <c r="AG68" s="527"/>
      <c r="AH68" s="526"/>
      <c r="AI68" s="136"/>
      <c r="AJ68" s="136"/>
    </row>
    <row r="69" spans="1:69" ht="13.5" customHeight="1" x14ac:dyDescent="0.25">
      <c r="A69" s="136"/>
      <c r="U69" s="136"/>
      <c r="V69" s="136"/>
      <c r="W69" s="136"/>
      <c r="X69" s="136"/>
      <c r="Y69" s="136"/>
      <c r="AE69" s="136"/>
      <c r="AF69" s="136"/>
      <c r="AG69" s="136"/>
      <c r="AH69" s="136"/>
      <c r="AI69" s="136"/>
      <c r="AJ69" s="136"/>
      <c r="AK69" s="336" t="s">
        <v>824</v>
      </c>
      <c r="AL69" s="337"/>
      <c r="AM69" s="337"/>
      <c r="AN69" s="337"/>
      <c r="AO69" s="337"/>
      <c r="AP69" s="337"/>
      <c r="AQ69" s="337"/>
      <c r="AR69" s="337"/>
      <c r="AS69" s="337"/>
      <c r="AT69" s="337"/>
      <c r="AU69" s="337"/>
      <c r="AV69" s="337"/>
      <c r="AW69" s="337"/>
      <c r="AX69" s="337"/>
      <c r="AY69" s="337"/>
      <c r="AZ69" s="337"/>
      <c r="BA69" s="143"/>
      <c r="BB69" s="143"/>
      <c r="BC69" s="143"/>
      <c r="BD69" s="143"/>
      <c r="BE69" s="143"/>
      <c r="BF69" s="143"/>
      <c r="BG69" s="143"/>
      <c r="BH69" s="143"/>
      <c r="BI69" s="143"/>
      <c r="BJ69" s="335">
        <v>48</v>
      </c>
      <c r="BK69" s="554"/>
      <c r="BL69" s="527"/>
      <c r="BM69" s="526"/>
      <c r="BN69" s="143"/>
    </row>
    <row r="70" spans="1:69" ht="13.5" customHeight="1" x14ac:dyDescent="0.25">
      <c r="A70" s="136"/>
      <c r="B70" t="s">
        <v>825</v>
      </c>
      <c r="C70" s="136"/>
      <c r="D70" s="136"/>
      <c r="E70" s="136"/>
      <c r="F70" s="136"/>
      <c r="G70" s="136"/>
      <c r="H70" s="136"/>
      <c r="I70" s="136"/>
      <c r="J70" s="136"/>
      <c r="K70" s="136"/>
      <c r="L70" s="136"/>
      <c r="M70" s="136"/>
      <c r="N70" s="136"/>
      <c r="O70" s="136"/>
      <c r="P70" s="136"/>
      <c r="Q70" s="136"/>
      <c r="AE70" s="136"/>
      <c r="AF70" s="136"/>
      <c r="AG70" s="136"/>
      <c r="AH70" s="136"/>
      <c r="AI70" s="136"/>
      <c r="AJ70" s="136"/>
    </row>
    <row r="71" spans="1:69" ht="13.5" customHeight="1" x14ac:dyDescent="0.25">
      <c r="B71" t="s">
        <v>826</v>
      </c>
      <c r="C71" s="136"/>
      <c r="D71" s="136"/>
      <c r="E71" s="136"/>
      <c r="F71" s="136"/>
      <c r="G71" s="136"/>
      <c r="H71" s="136"/>
      <c r="I71" s="136"/>
      <c r="J71" s="136"/>
      <c r="K71" s="136"/>
      <c r="L71" s="136"/>
      <c r="M71" s="136"/>
      <c r="N71" s="136"/>
      <c r="O71" s="136"/>
      <c r="P71" s="136"/>
      <c r="Q71" s="136"/>
      <c r="AE71" s="201">
        <v>34</v>
      </c>
      <c r="AF71" s="726" t="e">
        <f>IF(SUM(AF37-AF68)=0,"",SUM(AF37-AF68))</f>
        <v>#VALUE!</v>
      </c>
      <c r="AG71" s="527"/>
      <c r="AH71" s="526"/>
      <c r="AK71" s="336" t="s">
        <v>827</v>
      </c>
      <c r="AL71" s="337"/>
      <c r="AM71" s="337"/>
      <c r="AN71" s="337"/>
      <c r="AO71" s="337"/>
      <c r="AP71" s="337"/>
      <c r="AQ71" s="337"/>
      <c r="AR71" s="337"/>
      <c r="AS71" s="337"/>
      <c r="AT71" s="337"/>
      <c r="AU71" s="337"/>
      <c r="AV71" s="337"/>
      <c r="AW71" s="337"/>
      <c r="AX71" s="337"/>
      <c r="AY71" s="337"/>
      <c r="AZ71" s="337"/>
      <c r="BA71" s="337"/>
      <c r="BB71" s="337"/>
      <c r="BC71" s="337"/>
      <c r="BD71" s="337"/>
      <c r="BE71" s="143"/>
      <c r="BF71" s="143"/>
      <c r="BG71" s="143"/>
      <c r="BH71" s="143"/>
      <c r="BI71" s="143"/>
      <c r="BJ71" s="143"/>
      <c r="BK71" s="143"/>
      <c r="BL71" s="143"/>
      <c r="BM71" s="143"/>
      <c r="BN71" s="335">
        <v>49</v>
      </c>
      <c r="BO71" s="554" t="e">
        <f>IF(SUM(BK67-BK69)=0,"",SUM(BK67-BK69))</f>
        <v>#VALUE!</v>
      </c>
      <c r="BP71" s="527"/>
      <c r="BQ71" s="526"/>
    </row>
    <row r="72" spans="1:69" ht="13.5" customHeight="1" x14ac:dyDescent="0.25">
      <c r="A72" s="136"/>
      <c r="AI72" s="136"/>
      <c r="AJ72" s="136"/>
      <c r="AK72" s="144"/>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78"/>
      <c r="BP72" s="178"/>
      <c r="BQ72" s="178"/>
    </row>
    <row r="73" spans="1:69" ht="13.5" customHeight="1" x14ac:dyDescent="0.25">
      <c r="A73" s="136"/>
      <c r="B73" t="s">
        <v>828</v>
      </c>
      <c r="Q73" s="136"/>
      <c r="R73" s="136"/>
      <c r="S73" s="136"/>
      <c r="T73" s="136"/>
      <c r="AI73" s="136"/>
      <c r="AJ73" s="136"/>
      <c r="AK73" s="336" t="s">
        <v>829</v>
      </c>
      <c r="AL73" s="337"/>
      <c r="AM73" s="337"/>
      <c r="AN73" s="337"/>
      <c r="AO73" s="337"/>
      <c r="AP73" s="337"/>
      <c r="AQ73" s="337"/>
      <c r="AR73" s="337"/>
      <c r="AS73" s="337"/>
      <c r="AT73" s="337"/>
      <c r="AU73" s="337"/>
      <c r="AV73" s="337"/>
      <c r="AW73" s="337"/>
      <c r="AX73" s="337"/>
      <c r="AY73" s="337"/>
      <c r="AZ73" s="337"/>
      <c r="BA73" s="337"/>
      <c r="BB73" s="337"/>
      <c r="BC73" s="337"/>
      <c r="BD73" s="178"/>
      <c r="BE73" s="178"/>
      <c r="BF73" s="178"/>
      <c r="BG73" s="143"/>
      <c r="BH73" s="143"/>
      <c r="BI73" s="143"/>
      <c r="BJ73" s="143"/>
      <c r="BK73" s="143"/>
      <c r="BL73" s="143"/>
      <c r="BM73" s="143"/>
      <c r="BN73" s="335">
        <v>50</v>
      </c>
      <c r="BO73" s="554" t="e">
        <f>IF(SUM(BP60-BO71)=0,"",SUM(BP60-BO71))</f>
        <v>#VALUE!</v>
      </c>
      <c r="BP73" s="527"/>
      <c r="BQ73" s="526"/>
    </row>
    <row r="74" spans="1:69" ht="13.5" customHeight="1" x14ac:dyDescent="0.25">
      <c r="A74" s="136"/>
      <c r="R74" s="136"/>
      <c r="S74" s="136"/>
      <c r="T74" s="136"/>
      <c r="U74" s="136"/>
      <c r="V74" s="136"/>
      <c r="W74" s="136"/>
      <c r="X74" s="136"/>
      <c r="Y74" s="136"/>
      <c r="Z74" s="136"/>
      <c r="AA74" s="136"/>
      <c r="AB74" s="136"/>
      <c r="AC74" s="136"/>
      <c r="AD74" s="136"/>
      <c r="AF74" s="142"/>
      <c r="AG74" s="142"/>
      <c r="AH74" s="142"/>
      <c r="AI74" s="136"/>
      <c r="AJ74" s="136"/>
    </row>
    <row r="75" spans="1:69" ht="13.5" customHeight="1" x14ac:dyDescent="0.25">
      <c r="B75" t="s">
        <v>830</v>
      </c>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K75" s="336" t="s">
        <v>831</v>
      </c>
      <c r="AL75" s="337"/>
      <c r="AM75" s="337"/>
      <c r="AN75" s="337"/>
      <c r="AO75" s="337"/>
      <c r="AP75" s="337"/>
      <c r="AQ75" s="337"/>
      <c r="AR75" s="337"/>
      <c r="AS75" s="337"/>
      <c r="AT75" s="337"/>
      <c r="AU75" s="337"/>
      <c r="AV75" s="337"/>
      <c r="AW75" s="337"/>
      <c r="AX75" s="337"/>
      <c r="AY75" s="337"/>
      <c r="AZ75" s="337"/>
      <c r="BA75" s="337"/>
      <c r="BB75" s="337"/>
      <c r="BC75" s="337"/>
      <c r="BD75" s="337"/>
      <c r="BE75" s="337"/>
      <c r="BF75" s="337"/>
      <c r="BG75" s="337"/>
      <c r="BH75" s="337"/>
      <c r="BI75" s="337"/>
      <c r="BJ75" s="337"/>
      <c r="BK75" s="337"/>
      <c r="BL75" s="337"/>
      <c r="BM75" s="337"/>
      <c r="BN75" s="337"/>
      <c r="BO75" s="337"/>
      <c r="BP75" s="337"/>
      <c r="BQ75" s="143"/>
    </row>
    <row r="76" spans="1:69" ht="13.5" customHeight="1" x14ac:dyDescent="0.25">
      <c r="B76" s="333"/>
      <c r="C76" t="s">
        <v>832</v>
      </c>
      <c r="D76" s="136"/>
      <c r="E76" s="136"/>
      <c r="F76" s="136"/>
      <c r="G76" s="136"/>
      <c r="H76" s="136"/>
      <c r="I76" s="136"/>
      <c r="J76" s="136"/>
      <c r="K76" s="136"/>
      <c r="L76" s="136"/>
      <c r="M76" s="136"/>
      <c r="N76" s="136"/>
      <c r="O76" s="136"/>
      <c r="P76" s="136"/>
      <c r="Q76" s="136"/>
      <c r="U76" s="136"/>
      <c r="V76" s="136"/>
      <c r="W76" s="136"/>
      <c r="X76" s="136"/>
      <c r="Y76" s="136"/>
      <c r="AK76" s="336" t="s">
        <v>833</v>
      </c>
      <c r="AL76" s="337"/>
      <c r="AM76" s="337"/>
      <c r="AN76" s="337"/>
      <c r="AO76" s="337"/>
      <c r="AP76" s="337"/>
      <c r="AQ76" s="337"/>
      <c r="AR76" s="337"/>
      <c r="AS76" s="337"/>
      <c r="AT76" s="337"/>
      <c r="AU76" s="337"/>
      <c r="AV76" s="337"/>
      <c r="AW76" s="337"/>
      <c r="AX76" s="337"/>
      <c r="AY76" s="337"/>
      <c r="AZ76" s="337"/>
      <c r="BA76" s="337"/>
      <c r="BB76" s="337"/>
      <c r="BC76" s="337"/>
      <c r="BD76" s="337"/>
      <c r="BE76" s="337"/>
      <c r="BF76" s="337"/>
      <c r="BG76" s="337"/>
      <c r="BH76" s="337"/>
      <c r="BI76" s="337"/>
      <c r="BJ76" s="337"/>
      <c r="BK76" s="337"/>
      <c r="BL76" s="337"/>
      <c r="BM76" s="143"/>
      <c r="BN76" s="143"/>
      <c r="BO76" s="143"/>
      <c r="BP76" s="143"/>
      <c r="BQ76" s="143"/>
    </row>
    <row r="77" spans="1:69" ht="13.5" customHeight="1" x14ac:dyDescent="0.25">
      <c r="B77" s="333"/>
      <c r="C77" t="s">
        <v>834</v>
      </c>
      <c r="D77" s="136"/>
      <c r="E77" s="136"/>
      <c r="F77" s="136"/>
      <c r="G77" s="136"/>
      <c r="H77" s="136"/>
      <c r="I77" s="136"/>
      <c r="J77" s="136"/>
      <c r="K77" s="136"/>
      <c r="L77" s="136"/>
      <c r="M77" s="136"/>
      <c r="N77" s="136"/>
      <c r="O77" s="136"/>
      <c r="P77" s="136"/>
    </row>
    <row r="78" spans="1:69" ht="13.5" customHeight="1" x14ac:dyDescent="0.25">
      <c r="B78" s="30"/>
    </row>
  </sheetData>
  <mergeCells count="67">
    <mergeCell ref="AF68:AH68"/>
    <mergeCell ref="AF71:AH71"/>
    <mergeCell ref="AB48:AD48"/>
    <mergeCell ref="AB50:AD50"/>
    <mergeCell ref="AB52:AD52"/>
    <mergeCell ref="AB54:AD54"/>
    <mergeCell ref="AB56:AD56"/>
    <mergeCell ref="AB58:AD58"/>
    <mergeCell ref="AB61:AD61"/>
    <mergeCell ref="AB62:AD62"/>
    <mergeCell ref="AB63:AD63"/>
    <mergeCell ref="AB64:AD64"/>
    <mergeCell ref="AB65:AD65"/>
    <mergeCell ref="AB66:AD66"/>
    <mergeCell ref="AF30:AH30"/>
    <mergeCell ref="AF32:AH32"/>
    <mergeCell ref="AF34:AH34"/>
    <mergeCell ref="AF37:AH37"/>
    <mergeCell ref="AB43:AD43"/>
    <mergeCell ref="AB44:AD44"/>
    <mergeCell ref="AB46:AD46"/>
    <mergeCell ref="BD46:BF46"/>
    <mergeCell ref="BD48:BF48"/>
    <mergeCell ref="BD52:BF52"/>
    <mergeCell ref="AB15:AD15"/>
    <mergeCell ref="BK16:BM16"/>
    <mergeCell ref="T23:V23"/>
    <mergeCell ref="T26:V26"/>
    <mergeCell ref="T29:V29"/>
    <mergeCell ref="AB16:AD16"/>
    <mergeCell ref="AF17:AH17"/>
    <mergeCell ref="AF19:AH19"/>
    <mergeCell ref="T21:V21"/>
    <mergeCell ref="AF21:AH21"/>
    <mergeCell ref="AF23:AH23"/>
    <mergeCell ref="AF25:AH25"/>
    <mergeCell ref="AF26:AH26"/>
    <mergeCell ref="AF29:AH29"/>
    <mergeCell ref="BK29:BM29"/>
    <mergeCell ref="BK30:BM30"/>
    <mergeCell ref="BK6:BM6"/>
    <mergeCell ref="BK8:BM8"/>
    <mergeCell ref="BK10:BM10"/>
    <mergeCell ref="BK12:BM12"/>
    <mergeCell ref="BK14:BM14"/>
    <mergeCell ref="BK18:BM18"/>
    <mergeCell ref="BK20:BM20"/>
    <mergeCell ref="BK22:BM22"/>
    <mergeCell ref="BK24:BM24"/>
    <mergeCell ref="BK26:BM26"/>
    <mergeCell ref="BO73:BQ73"/>
    <mergeCell ref="BK32:BM32"/>
    <mergeCell ref="BK34:BM34"/>
    <mergeCell ref="BP44:BR44"/>
    <mergeCell ref="BP46:BR46"/>
    <mergeCell ref="BP48:BR48"/>
    <mergeCell ref="BP51:BR51"/>
    <mergeCell ref="BP52:BR52"/>
    <mergeCell ref="BK62:BM62"/>
    <mergeCell ref="BK65:BM65"/>
    <mergeCell ref="BK67:BM67"/>
    <mergeCell ref="BK69:BM69"/>
    <mergeCell ref="BP54:BR54"/>
    <mergeCell ref="BP56:BR56"/>
    <mergeCell ref="BP58:BR58"/>
    <mergeCell ref="BP60:BR60"/>
    <mergeCell ref="BO71:BQ71"/>
  </mergeCells>
  <pageMargins left="0.7" right="0.7" top="0.75" bottom="0.75" header="0" footer="0"/>
  <pageSetup pageOrder="overThenDown"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BS309"/>
  <sheetViews>
    <sheetView showGridLines="0" tabSelected="1" workbookViewId="0">
      <selection activeCell="A52" sqref="A1:XFD1048576"/>
    </sheetView>
  </sheetViews>
  <sheetFormatPr defaultColWidth="3.5546875" defaultRowHeight="13.5" customHeight="1" x14ac:dyDescent="0.25"/>
  <sheetData>
    <row r="1" spans="1:71" ht="13.5" customHeight="1" x14ac:dyDescent="0.25">
      <c r="A1" s="143"/>
      <c r="AI1" s="143"/>
      <c r="AJ1" s="143"/>
      <c r="BS1" s="30"/>
    </row>
    <row r="2" spans="1:71" ht="13.5" customHeight="1" x14ac:dyDescent="0.25">
      <c r="A2" s="143"/>
      <c r="B2" s="49" t="s">
        <v>42</v>
      </c>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143"/>
      <c r="AJ2" s="143"/>
      <c r="AK2" s="49" t="s">
        <v>835</v>
      </c>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row>
    <row r="3" spans="1:71" ht="13.5" customHeight="1" x14ac:dyDescent="0.25">
      <c r="A3" s="143"/>
      <c r="C3" s="20"/>
      <c r="D3" s="20"/>
      <c r="E3" s="20"/>
      <c r="F3" s="20"/>
      <c r="G3" s="20"/>
      <c r="H3" s="20"/>
      <c r="I3" s="20"/>
      <c r="J3" s="20"/>
      <c r="K3" s="20"/>
      <c r="L3" s="20"/>
      <c r="M3" s="20"/>
      <c r="N3" s="20"/>
      <c r="O3" s="20"/>
      <c r="P3" s="20"/>
      <c r="Q3" s="20"/>
      <c r="R3" s="20"/>
      <c r="S3" s="20"/>
      <c r="T3" s="20"/>
      <c r="U3" s="20"/>
      <c r="V3" s="20"/>
      <c r="W3" s="20"/>
      <c r="AI3" s="143"/>
      <c r="AJ3" s="143"/>
      <c r="BR3" s="143"/>
    </row>
    <row r="4" spans="1:71" ht="13.5" customHeight="1" x14ac:dyDescent="0.25">
      <c r="A4" s="143"/>
      <c r="B4" t="s">
        <v>91</v>
      </c>
      <c r="C4" s="20"/>
      <c r="D4" s="20"/>
      <c r="E4" s="20"/>
      <c r="F4" s="20"/>
      <c r="G4" s="20"/>
      <c r="H4" s="20"/>
      <c r="I4" s="20"/>
      <c r="J4" s="20"/>
      <c r="K4" s="20"/>
      <c r="L4" s="20"/>
      <c r="M4" s="20"/>
      <c r="N4" s="20"/>
      <c r="O4" s="20"/>
      <c r="P4" s="20"/>
      <c r="Q4" s="20"/>
      <c r="R4" s="20"/>
      <c r="S4" s="20"/>
      <c r="T4" s="20"/>
      <c r="U4" s="20"/>
      <c r="V4" s="20"/>
      <c r="W4" s="20"/>
      <c r="AI4" s="143"/>
      <c r="AJ4" s="143"/>
      <c r="AK4" s="20" t="s">
        <v>836</v>
      </c>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43"/>
      <c r="BN4" s="143"/>
      <c r="BQ4" s="20"/>
      <c r="BR4" s="143"/>
    </row>
    <row r="5" spans="1:71" ht="13.5" customHeight="1" x14ac:dyDescent="0.25">
      <c r="A5" s="143"/>
      <c r="B5" s="143"/>
      <c r="C5" s="20"/>
      <c r="D5" s="20"/>
      <c r="E5" s="20"/>
      <c r="F5" s="20"/>
      <c r="G5" s="20"/>
      <c r="H5" s="20"/>
      <c r="I5" s="20"/>
      <c r="J5" s="20"/>
      <c r="K5" s="20"/>
      <c r="L5" s="20"/>
      <c r="M5" s="20"/>
      <c r="N5" s="20"/>
      <c r="O5" s="20"/>
      <c r="P5" s="20"/>
      <c r="Q5" s="20"/>
      <c r="R5" s="20"/>
      <c r="S5" s="20"/>
      <c r="T5" s="20"/>
      <c r="U5" s="20"/>
      <c r="V5" s="20"/>
      <c r="W5" s="20"/>
      <c r="AI5" s="143"/>
      <c r="AJ5" s="143"/>
      <c r="AK5" s="143"/>
      <c r="AL5" s="20"/>
      <c r="AM5" s="20"/>
      <c r="AN5" s="20"/>
      <c r="AO5" s="20"/>
      <c r="AP5" s="20"/>
      <c r="AQ5" s="20"/>
      <c r="AR5" s="143"/>
      <c r="AS5" s="143"/>
      <c r="AT5" s="143"/>
      <c r="AU5" s="143"/>
      <c r="AV5" s="143"/>
      <c r="AW5" s="143"/>
      <c r="AX5" s="143"/>
      <c r="AY5" s="143"/>
      <c r="AZ5" s="143"/>
      <c r="BA5" s="143"/>
      <c r="BB5" s="143"/>
      <c r="BC5" s="143"/>
      <c r="BD5" s="143"/>
      <c r="BE5" s="143"/>
      <c r="BF5" s="143"/>
      <c r="BG5" s="143"/>
      <c r="BH5" s="143"/>
      <c r="BI5" s="143"/>
      <c r="BJ5" s="143"/>
      <c r="BK5" s="143"/>
      <c r="BL5" s="143"/>
      <c r="BM5" s="143"/>
      <c r="BN5" s="143"/>
      <c r="BQ5" s="143"/>
      <c r="BR5" s="143"/>
    </row>
    <row r="6" spans="1:71" ht="13.5" customHeight="1" x14ac:dyDescent="0.25">
      <c r="A6" s="143"/>
      <c r="B6" s="143" t="s">
        <v>837</v>
      </c>
      <c r="C6" s="20"/>
      <c r="D6" s="20"/>
      <c r="E6" s="20"/>
      <c r="F6" s="20"/>
      <c r="G6" s="20"/>
      <c r="H6" s="20"/>
      <c r="I6" s="20"/>
      <c r="J6" s="20"/>
      <c r="K6" s="20"/>
      <c r="L6" s="20"/>
      <c r="M6" s="20"/>
      <c r="N6" s="20"/>
      <c r="O6" s="20"/>
      <c r="P6" s="20"/>
      <c r="Q6" s="20"/>
      <c r="R6" s="20"/>
      <c r="S6" s="20"/>
      <c r="T6" s="20"/>
      <c r="U6" s="20"/>
      <c r="V6" s="20"/>
      <c r="W6" s="20"/>
      <c r="AI6" s="143"/>
      <c r="AJ6" s="143"/>
      <c r="BM6" s="338"/>
      <c r="BN6" s="20" t="s">
        <v>838</v>
      </c>
      <c r="BP6" s="338"/>
      <c r="BQ6" s="20" t="s">
        <v>839</v>
      </c>
      <c r="BR6" s="143"/>
    </row>
    <row r="7" spans="1:71" ht="13.5" customHeight="1" x14ac:dyDescent="0.25">
      <c r="A7" s="143"/>
      <c r="B7" s="143" t="s">
        <v>840</v>
      </c>
      <c r="AI7" s="143"/>
      <c r="AJ7" s="143"/>
      <c r="AK7" s="339" t="s">
        <v>841</v>
      </c>
      <c r="AL7" s="20"/>
      <c r="AM7" s="20"/>
      <c r="AN7" s="20"/>
      <c r="AO7" s="20"/>
      <c r="AP7" s="20"/>
      <c r="AQ7" s="20"/>
      <c r="AR7" s="20"/>
      <c r="AS7" s="20"/>
      <c r="AT7" s="20"/>
      <c r="AU7" s="20"/>
      <c r="AV7" s="20"/>
      <c r="AW7" s="20"/>
      <c r="AX7" s="143"/>
      <c r="AY7" s="143"/>
      <c r="AZ7" s="143"/>
      <c r="BA7" s="143"/>
      <c r="BB7" s="143"/>
      <c r="BC7" s="143"/>
      <c r="BD7" s="143"/>
      <c r="BE7" s="143"/>
      <c r="BF7" s="143"/>
      <c r="BG7" s="143"/>
      <c r="BH7" s="143"/>
      <c r="BI7" s="143"/>
      <c r="BJ7" s="143"/>
      <c r="BK7" s="143"/>
      <c r="BL7" s="143"/>
      <c r="BM7" s="143"/>
      <c r="BN7" s="143"/>
      <c r="BO7" s="143"/>
      <c r="BP7" s="143"/>
      <c r="BQ7" s="20"/>
      <c r="BR7" s="143"/>
    </row>
    <row r="8" spans="1:71" ht="13.5" customHeight="1" x14ac:dyDescent="0.25">
      <c r="A8" s="143"/>
      <c r="B8" s="143"/>
      <c r="C8" s="143"/>
      <c r="D8" s="143"/>
      <c r="E8" s="143"/>
      <c r="F8" s="143"/>
      <c r="G8" s="143"/>
      <c r="H8" s="143"/>
      <c r="I8" s="143"/>
      <c r="J8" s="143"/>
      <c r="K8" s="143"/>
      <c r="L8" s="143"/>
      <c r="M8" s="143"/>
      <c r="N8" s="143"/>
      <c r="O8" s="143"/>
      <c r="P8" s="143"/>
      <c r="Q8" s="143"/>
      <c r="R8" s="143" t="s">
        <v>842</v>
      </c>
      <c r="S8" s="143"/>
      <c r="T8" s="143"/>
      <c r="U8" s="143"/>
      <c r="AH8" s="143"/>
      <c r="AI8" s="143"/>
      <c r="AJ8" s="143"/>
      <c r="AK8" s="143"/>
      <c r="AL8" s="340" t="s">
        <v>843</v>
      </c>
      <c r="AM8" s="143"/>
      <c r="AN8" s="143"/>
      <c r="AO8" s="143"/>
      <c r="AP8" s="143"/>
      <c r="AQ8" s="143"/>
      <c r="AR8" s="338"/>
      <c r="AS8" s="179" t="s">
        <v>844</v>
      </c>
      <c r="AT8" s="143"/>
      <c r="AU8" s="143"/>
      <c r="AV8" s="143"/>
      <c r="AW8" s="143"/>
      <c r="AX8" s="143"/>
      <c r="AY8" s="143"/>
      <c r="AZ8" s="338"/>
      <c r="BA8" s="179" t="s">
        <v>845</v>
      </c>
      <c r="BB8" s="143"/>
      <c r="BC8" s="143"/>
      <c r="BD8" s="143"/>
      <c r="BE8" s="143"/>
      <c r="BF8" s="143"/>
      <c r="BG8" s="143"/>
      <c r="BH8" s="143"/>
      <c r="BI8" s="143"/>
      <c r="BJ8" s="143"/>
      <c r="BK8" s="143"/>
      <c r="BL8" s="143"/>
      <c r="BM8" s="179"/>
      <c r="BN8" s="143"/>
      <c r="BO8" s="143"/>
      <c r="BP8" s="143"/>
      <c r="BQ8" s="20"/>
      <c r="BR8" s="143"/>
    </row>
    <row r="9" spans="1:71" ht="13.5" customHeight="1" x14ac:dyDescent="0.25">
      <c r="A9" s="143"/>
      <c r="B9" s="143"/>
      <c r="G9" s="143"/>
      <c r="H9" s="143"/>
      <c r="R9" s="143" t="s">
        <v>846</v>
      </c>
      <c r="AI9" s="143"/>
      <c r="AJ9" s="143"/>
      <c r="AK9" s="143"/>
      <c r="AL9" s="143"/>
      <c r="AM9" s="143"/>
      <c r="AN9" s="143"/>
      <c r="AO9" s="143"/>
      <c r="AP9" s="143"/>
      <c r="AQ9" s="20"/>
      <c r="AR9" s="338"/>
      <c r="AS9" s="179" t="s">
        <v>847</v>
      </c>
      <c r="AT9" s="179"/>
      <c r="AU9" s="143"/>
      <c r="AV9" s="143"/>
      <c r="AW9" s="143"/>
      <c r="AX9" s="143"/>
      <c r="AY9" s="143"/>
      <c r="AZ9" s="179"/>
      <c r="BA9" s="143"/>
      <c r="BB9" s="143"/>
      <c r="BC9" s="143"/>
      <c r="BD9" s="143"/>
      <c r="BE9" s="143"/>
      <c r="BF9" s="143"/>
      <c r="BG9" s="143"/>
      <c r="BH9" s="143"/>
      <c r="BI9" s="143"/>
      <c r="BJ9" s="143"/>
      <c r="BK9" s="143"/>
      <c r="BL9" s="143"/>
      <c r="BM9" s="143"/>
      <c r="BN9" s="143"/>
      <c r="BO9" s="143"/>
      <c r="BP9" s="143"/>
      <c r="BQ9" s="143"/>
      <c r="BR9" s="143"/>
    </row>
    <row r="10" spans="1:71" ht="13.5" customHeight="1" x14ac:dyDescent="0.25">
      <c r="A10" s="143"/>
      <c r="B10" s="143"/>
      <c r="G10" s="143"/>
      <c r="H10" s="143"/>
      <c r="R10" s="143" t="s">
        <v>848</v>
      </c>
      <c r="AI10" s="143"/>
      <c r="AJ10" s="143"/>
      <c r="AK10" s="143"/>
      <c r="AL10" s="143"/>
      <c r="AM10" s="143"/>
      <c r="AN10" s="143"/>
      <c r="AO10" s="143"/>
      <c r="AP10" s="143"/>
      <c r="AQ10" s="143"/>
      <c r="AR10" s="143"/>
      <c r="AS10" s="143"/>
      <c r="AT10" s="143"/>
      <c r="AU10" s="143"/>
      <c r="AV10" s="143"/>
      <c r="AW10" s="143"/>
      <c r="AX10" s="143"/>
      <c r="AY10" s="143"/>
      <c r="AZ10" s="143"/>
      <c r="BA10" s="143"/>
      <c r="BB10" s="143"/>
      <c r="BC10" s="143"/>
      <c r="BD10" s="143"/>
      <c r="BE10" s="143"/>
      <c r="BF10" s="143"/>
      <c r="BG10" s="143"/>
      <c r="BH10" s="143"/>
      <c r="BI10" s="143"/>
      <c r="BJ10" s="143"/>
      <c r="BK10" s="143"/>
      <c r="BL10" s="143"/>
      <c r="BM10" s="143"/>
      <c r="BN10" s="143"/>
      <c r="BO10" s="143"/>
      <c r="BP10" s="143"/>
      <c r="BQ10" s="143"/>
      <c r="BR10" s="143"/>
    </row>
    <row r="11" spans="1:71" ht="13.5" customHeight="1" x14ac:dyDescent="0.25">
      <c r="A11" s="143"/>
      <c r="B11" s="143"/>
      <c r="G11" s="143"/>
      <c r="H11" s="143"/>
      <c r="R11" s="143" t="s">
        <v>849</v>
      </c>
      <c r="AI11" s="143"/>
      <c r="AJ11" s="143"/>
      <c r="AK11" s="339" t="s">
        <v>850</v>
      </c>
      <c r="AL11" s="143"/>
      <c r="AM11" s="143"/>
      <c r="AN11" s="143"/>
      <c r="AO11" s="143"/>
      <c r="AP11" s="143"/>
      <c r="AQ11" s="20"/>
      <c r="AR11" s="20"/>
      <c r="AS11" s="20"/>
      <c r="AT11" s="20"/>
      <c r="AU11" s="143"/>
      <c r="AV11" s="20"/>
      <c r="AW11" s="143"/>
      <c r="AX11" s="143"/>
      <c r="AY11" s="20"/>
      <c r="AZ11" s="143"/>
      <c r="BA11" s="143"/>
      <c r="BB11" s="143"/>
      <c r="BC11" s="143"/>
      <c r="BD11" s="143"/>
      <c r="BE11" s="143"/>
      <c r="BF11" s="143"/>
      <c r="BG11" s="143"/>
      <c r="BH11" s="143"/>
      <c r="BI11" s="143"/>
      <c r="BJ11" s="143"/>
      <c r="BK11" s="143"/>
      <c r="BL11" s="143"/>
      <c r="BM11" s="143"/>
      <c r="BN11" s="143"/>
      <c r="BO11" s="143"/>
      <c r="BP11" s="143"/>
      <c r="BQ11" s="143"/>
      <c r="BR11" s="143"/>
    </row>
    <row r="12" spans="1:71" ht="13.5" customHeight="1" x14ac:dyDescent="0.25">
      <c r="A12" s="143"/>
      <c r="B12" s="143"/>
      <c r="C12" s="143"/>
      <c r="D12" s="143"/>
      <c r="E12" s="143"/>
      <c r="F12" s="143"/>
      <c r="G12" s="143"/>
      <c r="H12" s="143"/>
      <c r="I12" s="143"/>
      <c r="J12" s="143"/>
      <c r="K12" s="143"/>
      <c r="L12" s="143"/>
      <c r="M12" s="143"/>
      <c r="N12" s="143"/>
      <c r="O12" s="143"/>
      <c r="P12" s="143"/>
      <c r="Q12" s="143"/>
      <c r="R12" s="143" t="s">
        <v>851</v>
      </c>
      <c r="S12" s="143"/>
      <c r="T12" s="143"/>
      <c r="U12" s="143"/>
      <c r="V12" s="143"/>
      <c r="W12" s="143"/>
      <c r="X12" s="143"/>
      <c r="Y12" s="143"/>
      <c r="Z12" s="143"/>
      <c r="AA12" s="143"/>
      <c r="AB12" s="143"/>
      <c r="AC12" s="143"/>
      <c r="AD12" s="143"/>
      <c r="AE12" s="143"/>
      <c r="AF12" s="143"/>
      <c r="AG12" s="143"/>
      <c r="AH12" s="143"/>
      <c r="AI12" s="143"/>
      <c r="AJ12" s="143"/>
      <c r="AK12" s="143"/>
      <c r="AL12" s="340" t="s">
        <v>852</v>
      </c>
      <c r="AM12" s="20"/>
      <c r="AN12" s="338"/>
      <c r="AO12" s="20" t="s">
        <v>853</v>
      </c>
      <c r="AP12" s="20"/>
      <c r="AQ12" s="20"/>
      <c r="AR12" s="20"/>
      <c r="AS12" s="20"/>
      <c r="AT12" s="20"/>
      <c r="AU12" s="20"/>
      <c r="AV12" s="20"/>
      <c r="AX12" s="338"/>
      <c r="AY12" s="179" t="s">
        <v>854</v>
      </c>
      <c r="AZ12" s="143"/>
      <c r="BA12" s="143"/>
      <c r="BB12" s="143"/>
      <c r="BC12" s="341" t="s">
        <v>855</v>
      </c>
      <c r="BD12" s="143"/>
      <c r="BE12" s="143"/>
      <c r="BF12" s="338"/>
      <c r="BG12" s="179" t="s">
        <v>856</v>
      </c>
      <c r="BH12" s="143"/>
      <c r="BI12" s="143"/>
      <c r="BJ12" s="143"/>
      <c r="BK12" s="143"/>
      <c r="BL12" s="143"/>
      <c r="BM12" s="143"/>
      <c r="BN12" s="143"/>
      <c r="BO12" s="338"/>
      <c r="BP12" s="179" t="s">
        <v>857</v>
      </c>
      <c r="BQ12" s="143"/>
      <c r="BR12" s="143"/>
    </row>
    <row r="13" spans="1:71" ht="13.5" customHeight="1" x14ac:dyDescent="0.25">
      <c r="A13" s="143"/>
      <c r="B13" s="143"/>
      <c r="AI13" s="143"/>
      <c r="AJ13" s="143"/>
      <c r="AK13" s="143"/>
      <c r="AL13" s="143"/>
      <c r="AM13" s="143"/>
      <c r="AN13" s="143"/>
      <c r="AO13" s="143"/>
      <c r="AP13" s="143"/>
      <c r="AQ13" s="143"/>
      <c r="AR13" s="143"/>
      <c r="AS13" s="143"/>
      <c r="AT13" s="143"/>
      <c r="AU13" s="143"/>
      <c r="AV13" s="143"/>
      <c r="AW13" s="143"/>
      <c r="AX13" s="143"/>
      <c r="AY13" s="143"/>
      <c r="AZ13" s="143"/>
      <c r="BA13" s="143"/>
      <c r="BB13" s="143"/>
      <c r="BC13" s="143"/>
      <c r="BD13" s="143"/>
      <c r="BE13" s="143"/>
      <c r="BF13" s="143"/>
      <c r="BG13" s="143"/>
      <c r="BH13" s="143"/>
      <c r="BI13" s="143"/>
      <c r="BJ13" s="143"/>
      <c r="BK13" s="143"/>
      <c r="BL13" s="143"/>
      <c r="BM13" s="143"/>
      <c r="BN13" s="143"/>
      <c r="BO13" s="143"/>
      <c r="BP13" s="143"/>
      <c r="BQ13" s="143"/>
      <c r="BR13" s="143"/>
    </row>
    <row r="14" spans="1:71" ht="13.5" customHeight="1" x14ac:dyDescent="0.25">
      <c r="A14" s="143"/>
      <c r="B14" s="143" t="s">
        <v>858</v>
      </c>
      <c r="C14" s="143"/>
      <c r="D14" s="143"/>
      <c r="E14" s="143"/>
      <c r="F14" s="143"/>
      <c r="G14" s="143"/>
      <c r="H14" s="143"/>
      <c r="I14" s="143"/>
      <c r="J14" s="143"/>
      <c r="K14" s="143"/>
      <c r="L14" s="143"/>
      <c r="M14" s="143"/>
      <c r="N14" s="143"/>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339" t="s">
        <v>859</v>
      </c>
      <c r="AL14" s="20"/>
      <c r="AM14" s="20"/>
      <c r="AN14" s="20"/>
      <c r="AO14" s="20"/>
      <c r="AP14" s="20"/>
      <c r="AQ14" s="20"/>
      <c r="AR14" s="20"/>
      <c r="AS14" s="20"/>
      <c r="AT14" s="20"/>
      <c r="AU14" s="20"/>
      <c r="AV14" s="20"/>
      <c r="AW14" s="20"/>
      <c r="AX14" s="143"/>
      <c r="AY14" s="143"/>
      <c r="AZ14" s="143"/>
      <c r="BA14" s="143"/>
      <c r="BB14" s="143"/>
      <c r="BC14" s="143"/>
      <c r="BD14" s="143"/>
      <c r="BE14" s="143"/>
      <c r="BF14" s="143"/>
      <c r="BG14" s="143"/>
      <c r="BH14" s="143"/>
      <c r="BI14" s="143"/>
      <c r="BJ14" s="143"/>
      <c r="BK14" s="143"/>
      <c r="BL14" s="143"/>
      <c r="BM14" s="143"/>
      <c r="BN14" s="143"/>
      <c r="BO14" s="143"/>
      <c r="BP14" s="143"/>
      <c r="BQ14" s="20"/>
      <c r="BR14" s="143"/>
    </row>
    <row r="15" spans="1:71" ht="13.5" customHeight="1" x14ac:dyDescent="0.25">
      <c r="A15" s="143"/>
      <c r="B15" s="143" t="s">
        <v>860</v>
      </c>
      <c r="AI15" s="143"/>
      <c r="AJ15" s="143"/>
      <c r="AK15" s="179" t="s">
        <v>861</v>
      </c>
      <c r="AL15" s="179"/>
      <c r="AM15" s="143"/>
      <c r="AN15" s="143"/>
      <c r="AO15" s="143"/>
      <c r="AP15" s="179"/>
      <c r="AQ15" s="143"/>
      <c r="AR15" s="179" t="s">
        <v>862</v>
      </c>
      <c r="AS15" s="20"/>
      <c r="AT15" s="20"/>
      <c r="AU15" s="143"/>
      <c r="AV15" s="143"/>
      <c r="AW15" s="143"/>
      <c r="AX15" s="20"/>
      <c r="AY15" s="179" t="s">
        <v>863</v>
      </c>
      <c r="AZ15" s="143"/>
      <c r="BA15" s="143"/>
      <c r="BB15" s="143"/>
      <c r="BC15" s="143"/>
      <c r="BD15" s="143"/>
      <c r="BE15" s="179" t="s">
        <v>864</v>
      </c>
      <c r="BF15" s="143"/>
      <c r="BG15" s="143"/>
      <c r="BH15" s="143"/>
      <c r="BI15" s="143"/>
      <c r="BJ15" s="143"/>
      <c r="BK15" s="342"/>
      <c r="BL15" s="143" t="s">
        <v>865</v>
      </c>
      <c r="BM15" s="143"/>
      <c r="BN15" s="143"/>
      <c r="BO15" s="143"/>
      <c r="BP15" s="143"/>
      <c r="BQ15" s="143"/>
      <c r="BR15" s="143"/>
    </row>
    <row r="16" spans="1:71" ht="13.5" customHeight="1" x14ac:dyDescent="0.25">
      <c r="A16" s="143"/>
      <c r="B16" t="s">
        <v>866</v>
      </c>
      <c r="AI16" s="143"/>
      <c r="AJ16" s="143"/>
      <c r="AK16" s="179"/>
      <c r="AL16" s="20"/>
      <c r="AM16" s="20"/>
      <c r="AN16" s="20"/>
      <c r="AO16" s="20"/>
      <c r="AP16" s="20"/>
      <c r="AQ16" s="143"/>
      <c r="AR16" s="20"/>
      <c r="AS16" s="20"/>
      <c r="AT16" s="20"/>
      <c r="AU16" s="20"/>
      <c r="AV16" s="20"/>
      <c r="AW16" s="20"/>
      <c r="AX16" s="20"/>
      <c r="AY16" s="143"/>
      <c r="AZ16" s="143"/>
      <c r="BA16" s="143"/>
      <c r="BB16" s="143"/>
      <c r="BC16" s="143"/>
      <c r="BD16" s="143"/>
      <c r="BE16" s="143" t="s">
        <v>867</v>
      </c>
      <c r="BF16" s="143"/>
      <c r="BG16" s="143"/>
      <c r="BH16" s="143"/>
      <c r="BI16" s="143"/>
      <c r="BJ16" s="143"/>
      <c r="BK16" s="338"/>
      <c r="BL16" s="179" t="s">
        <v>868</v>
      </c>
      <c r="BM16" s="143"/>
      <c r="BN16" s="143"/>
      <c r="BO16" s="143"/>
      <c r="BP16" s="143"/>
      <c r="BQ16" s="143"/>
      <c r="BR16" s="143"/>
    </row>
    <row r="17" spans="1:70" ht="13.5" customHeight="1" x14ac:dyDescent="0.25">
      <c r="A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t="s">
        <v>869</v>
      </c>
      <c r="BF17" s="143"/>
      <c r="BG17" s="143"/>
      <c r="BH17" s="143"/>
      <c r="BI17" s="143"/>
      <c r="BJ17" s="143"/>
      <c r="BK17" s="143"/>
      <c r="BL17" s="143"/>
      <c r="BM17" s="143"/>
      <c r="BN17" s="143"/>
      <c r="BO17" s="143"/>
      <c r="BP17" s="143"/>
      <c r="BQ17" s="143"/>
      <c r="BR17" s="143"/>
    </row>
    <row r="18" spans="1:70" ht="13.5" customHeight="1" x14ac:dyDescent="0.25">
      <c r="A18" s="143"/>
      <c r="B18" t="s">
        <v>870</v>
      </c>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143"/>
      <c r="BH18" s="143"/>
      <c r="BI18" s="143"/>
      <c r="BJ18" s="143"/>
      <c r="BK18" s="143"/>
      <c r="BL18" s="143"/>
      <c r="BM18" s="143"/>
      <c r="BN18" s="143"/>
      <c r="BO18" s="143"/>
      <c r="BP18" s="143"/>
      <c r="BQ18" s="143"/>
      <c r="BR18" s="143"/>
    </row>
    <row r="19" spans="1:70" ht="13.5" customHeight="1" x14ac:dyDescent="0.25">
      <c r="A19" s="143"/>
      <c r="B19" t="s">
        <v>871</v>
      </c>
      <c r="AI19" s="143"/>
      <c r="AJ19" s="143"/>
      <c r="AK19" s="179" t="s">
        <v>872</v>
      </c>
      <c r="AL19" s="20"/>
      <c r="AM19" s="20"/>
      <c r="AN19" s="20"/>
      <c r="AO19" s="20"/>
      <c r="AP19" s="20"/>
      <c r="AQ19" s="20"/>
      <c r="AR19" s="20"/>
      <c r="AS19" s="20"/>
      <c r="AT19" s="20"/>
      <c r="AU19" s="20"/>
      <c r="AV19" s="20"/>
      <c r="AW19" s="20"/>
      <c r="AX19" s="143"/>
      <c r="AY19" s="143"/>
      <c r="AZ19" s="143"/>
      <c r="BA19" s="143"/>
      <c r="BB19" s="143"/>
      <c r="BC19" s="143"/>
      <c r="BD19" s="143"/>
      <c r="BE19" s="143"/>
      <c r="BF19" s="143"/>
      <c r="BG19" s="143"/>
      <c r="BH19" s="143"/>
      <c r="BI19" s="143"/>
      <c r="BJ19" s="143"/>
      <c r="BK19" s="143"/>
      <c r="BL19" s="143"/>
      <c r="BM19" s="143"/>
      <c r="BN19" s="20">
        <v>1</v>
      </c>
      <c r="BO19" s="554"/>
      <c r="BP19" s="527"/>
      <c r="BQ19" s="526"/>
      <c r="BR19" s="143"/>
    </row>
    <row r="20" spans="1:70" ht="13.5" customHeight="1" x14ac:dyDescent="0.25">
      <c r="A20" s="143"/>
      <c r="AI20" s="143"/>
      <c r="AJ20" s="143"/>
      <c r="AK20" s="179"/>
      <c r="AL20" s="20"/>
      <c r="AM20" s="143"/>
      <c r="AN20" s="143"/>
      <c r="AO20" s="143"/>
      <c r="AP20" s="20"/>
      <c r="AQ20" s="20"/>
      <c r="AR20" s="143"/>
      <c r="AS20" s="143"/>
      <c r="AT20" s="343"/>
      <c r="AU20" s="20"/>
      <c r="AV20" s="20"/>
      <c r="AW20" s="20"/>
      <c r="AX20" s="143"/>
      <c r="AY20" s="143"/>
      <c r="AZ20" s="179"/>
      <c r="BA20" s="143"/>
      <c r="BB20" s="143"/>
      <c r="BC20" s="143"/>
      <c r="BD20" s="143"/>
      <c r="BE20" s="143"/>
      <c r="BF20" s="143"/>
      <c r="BG20" s="143"/>
      <c r="BH20" s="143"/>
      <c r="BI20" s="143"/>
      <c r="BJ20" s="143"/>
      <c r="BK20" s="143"/>
      <c r="BL20" s="143"/>
      <c r="BM20" s="143"/>
      <c r="BN20" s="343"/>
      <c r="BO20" s="343"/>
      <c r="BP20" s="343"/>
      <c r="BQ20" s="343"/>
      <c r="BR20" s="143"/>
    </row>
    <row r="21" spans="1:70" ht="13.5" customHeight="1" x14ac:dyDescent="0.25">
      <c r="A21" s="143"/>
      <c r="B21" t="s">
        <v>873</v>
      </c>
      <c r="G21" s="143"/>
      <c r="AI21" s="143"/>
      <c r="AJ21" s="143"/>
      <c r="AK21" s="179" t="s">
        <v>874</v>
      </c>
      <c r="AL21" s="20"/>
      <c r="AM21" s="143"/>
      <c r="AN21" s="143"/>
      <c r="AO21" s="143"/>
      <c r="AP21" s="20"/>
      <c r="AQ21" s="20"/>
      <c r="AR21" s="143"/>
      <c r="AS21" s="143"/>
      <c r="AT21" s="343" t="s">
        <v>875</v>
      </c>
      <c r="AU21" s="554"/>
      <c r="AV21" s="527"/>
      <c r="AW21" s="526"/>
      <c r="AX21" s="143"/>
      <c r="AY21" s="143"/>
      <c r="AZ21" s="143"/>
      <c r="BA21" s="143"/>
      <c r="BB21" s="179" t="s">
        <v>876</v>
      </c>
      <c r="BC21" s="143"/>
      <c r="BD21" s="143"/>
      <c r="BE21" s="143"/>
      <c r="BF21" s="143"/>
      <c r="BG21" s="143"/>
      <c r="BH21" s="143"/>
      <c r="BI21" s="143"/>
      <c r="BJ21" s="143"/>
      <c r="BK21" s="143"/>
      <c r="BL21" s="143"/>
      <c r="BM21" s="143"/>
      <c r="BN21" s="343" t="s">
        <v>877</v>
      </c>
      <c r="BO21" s="554"/>
      <c r="BP21" s="527"/>
      <c r="BQ21" s="526"/>
      <c r="BR21" s="143"/>
    </row>
    <row r="22" spans="1:70" ht="13.5" customHeight="1" x14ac:dyDescent="0.25">
      <c r="A22" s="143"/>
      <c r="B22" t="s">
        <v>878</v>
      </c>
      <c r="Q22" s="143"/>
      <c r="R22" s="143"/>
      <c r="S22" s="143"/>
      <c r="T22" s="143"/>
      <c r="U22" s="143"/>
      <c r="V22" s="143"/>
      <c r="W22" s="143"/>
      <c r="X22" s="143"/>
      <c r="Y22" s="143"/>
      <c r="Z22" s="143"/>
      <c r="AA22" s="143"/>
      <c r="AB22" s="143"/>
      <c r="AC22" s="143"/>
      <c r="AD22" s="143"/>
      <c r="AE22" s="143"/>
      <c r="AF22" s="20"/>
      <c r="AG22" s="20"/>
      <c r="AH22" s="143"/>
      <c r="AI22" s="143"/>
      <c r="AJ22" s="143"/>
      <c r="AK22" s="179"/>
      <c r="AL22" s="20"/>
      <c r="AM22" s="143"/>
      <c r="AN22" s="143"/>
      <c r="AO22" s="143"/>
      <c r="AP22" s="20"/>
      <c r="AQ22" s="20"/>
      <c r="AR22" s="143"/>
      <c r="AS22" s="143"/>
      <c r="AT22" s="343"/>
      <c r="AU22" s="343"/>
      <c r="AV22" s="343"/>
      <c r="AW22" s="343"/>
      <c r="AX22" s="343"/>
      <c r="AY22" s="343"/>
      <c r="AZ22" s="143"/>
      <c r="BA22" s="343"/>
      <c r="BB22" s="343"/>
      <c r="BC22" s="343"/>
      <c r="BD22" s="343"/>
      <c r="BE22" s="343"/>
      <c r="BF22" s="343"/>
      <c r="BG22" s="343"/>
      <c r="BH22" s="343"/>
      <c r="BI22" s="343"/>
      <c r="BJ22" s="343"/>
      <c r="BK22" s="343"/>
      <c r="BL22" s="343"/>
      <c r="BM22" s="343"/>
      <c r="BN22" s="343"/>
      <c r="BO22" s="343"/>
      <c r="BP22" s="343"/>
      <c r="BQ22" s="343"/>
      <c r="BR22" s="143"/>
    </row>
    <row r="23" spans="1:70" ht="13.5" customHeight="1" x14ac:dyDescent="0.25">
      <c r="A23" s="143"/>
      <c r="B23" t="s">
        <v>879</v>
      </c>
      <c r="D23" s="143"/>
      <c r="E23" s="143"/>
      <c r="F23" s="143"/>
      <c r="G23" s="143"/>
      <c r="H23" s="143"/>
      <c r="I23" s="143"/>
      <c r="J23" s="143"/>
      <c r="Q23" s="143"/>
      <c r="R23" s="143"/>
      <c r="S23" s="143"/>
      <c r="T23" s="143"/>
      <c r="U23" s="143"/>
      <c r="V23" s="143"/>
      <c r="W23" s="143"/>
      <c r="X23" s="143"/>
      <c r="Y23" s="143"/>
      <c r="Z23" s="143"/>
      <c r="AA23" s="143"/>
      <c r="AB23" s="143"/>
      <c r="AC23" s="143"/>
      <c r="AD23" s="143"/>
      <c r="AE23" s="143"/>
      <c r="AF23" s="20"/>
      <c r="AG23" s="20"/>
      <c r="AH23" s="143"/>
      <c r="AI23" s="143"/>
      <c r="AJ23" s="143"/>
      <c r="AK23" s="179" t="s">
        <v>880</v>
      </c>
      <c r="AL23" s="20"/>
      <c r="AM23" s="143"/>
      <c r="AN23" s="143"/>
      <c r="AO23" s="143"/>
      <c r="AP23" s="20"/>
      <c r="AQ23" s="20"/>
      <c r="AR23" s="143"/>
      <c r="AS23" s="143"/>
      <c r="AT23" s="343" t="s">
        <v>741</v>
      </c>
      <c r="AU23" s="554"/>
      <c r="AV23" s="527"/>
      <c r="AW23" s="526"/>
      <c r="AX23" s="143"/>
      <c r="AY23" s="143"/>
      <c r="AZ23" s="143"/>
      <c r="BA23" s="143"/>
      <c r="BB23" s="179" t="s">
        <v>881</v>
      </c>
      <c r="BC23" s="143"/>
      <c r="BD23" s="143"/>
      <c r="BE23" s="143"/>
      <c r="BF23" s="143"/>
      <c r="BG23" s="143"/>
      <c r="BH23" s="143"/>
      <c r="BI23" s="143"/>
      <c r="BJ23" s="143"/>
      <c r="BK23" s="143"/>
      <c r="BL23" s="143"/>
      <c r="BM23" s="143"/>
      <c r="BN23" s="343" t="s">
        <v>743</v>
      </c>
      <c r="BO23" s="554"/>
      <c r="BP23" s="527"/>
      <c r="BQ23" s="526"/>
      <c r="BR23" s="143"/>
    </row>
    <row r="24" spans="1:70" ht="13.5" customHeight="1" x14ac:dyDescent="0.25">
      <c r="A24" s="143"/>
      <c r="C24" s="143"/>
      <c r="D24" s="143"/>
      <c r="E24" s="143"/>
      <c r="F24" s="143"/>
      <c r="G24" s="143"/>
      <c r="H24" s="143"/>
      <c r="I24" s="143"/>
      <c r="J24" s="143"/>
      <c r="Q24" s="143"/>
      <c r="R24" s="143"/>
      <c r="S24" s="143"/>
      <c r="T24" s="143"/>
      <c r="U24" s="143"/>
      <c r="V24" s="143"/>
      <c r="W24" s="143"/>
      <c r="X24" s="143"/>
      <c r="Y24" s="143"/>
      <c r="Z24" s="143"/>
      <c r="AA24" s="143"/>
      <c r="AB24" s="143"/>
      <c r="AC24" s="143"/>
      <c r="AD24" s="143"/>
      <c r="AE24" s="143"/>
      <c r="AF24" s="20"/>
      <c r="AG24" s="20"/>
      <c r="AH24" s="143"/>
      <c r="AI24" s="143"/>
      <c r="AJ24" s="143"/>
      <c r="AK24" s="179"/>
      <c r="AL24" s="20"/>
      <c r="AM24" s="143"/>
      <c r="AN24" s="143"/>
      <c r="AO24" s="143"/>
      <c r="AP24" s="20"/>
      <c r="AQ24" s="20"/>
      <c r="AR24" s="143"/>
      <c r="AS24" s="143"/>
      <c r="AT24" s="343"/>
      <c r="AU24" s="343"/>
      <c r="AV24" s="343"/>
      <c r="AW24" s="343"/>
      <c r="AX24" s="343"/>
      <c r="AY24" s="343"/>
      <c r="AZ24" s="143"/>
      <c r="BA24" s="343"/>
      <c r="BB24" s="343"/>
      <c r="BC24" s="343"/>
      <c r="BD24" s="343"/>
      <c r="BE24" s="343"/>
      <c r="BF24" s="343"/>
      <c r="BG24" s="343"/>
      <c r="BH24" s="343"/>
      <c r="BI24" s="343"/>
      <c r="BJ24" s="343"/>
      <c r="BK24" s="343"/>
      <c r="BL24" s="343"/>
      <c r="BM24" s="343"/>
      <c r="BN24" s="343"/>
      <c r="BO24" s="343"/>
      <c r="BP24" s="343"/>
      <c r="BQ24" s="343"/>
      <c r="BR24" s="143"/>
    </row>
    <row r="25" spans="1:70" ht="13.5" customHeight="1" x14ac:dyDescent="0.25">
      <c r="A25" s="143"/>
      <c r="B25" t="s">
        <v>882</v>
      </c>
      <c r="D25" s="339"/>
      <c r="E25" s="339"/>
      <c r="F25" s="339"/>
      <c r="G25" s="143"/>
      <c r="H25" s="20"/>
      <c r="I25" s="20"/>
      <c r="J25" s="20"/>
      <c r="K25" s="20"/>
      <c r="L25" s="20"/>
      <c r="M25" s="20"/>
      <c r="N25" s="20"/>
      <c r="O25" s="143"/>
      <c r="P25" s="143"/>
      <c r="Q25" s="143"/>
      <c r="U25" s="143"/>
      <c r="V25" s="143"/>
      <c r="W25" s="143"/>
      <c r="X25" s="143"/>
      <c r="Y25" s="143"/>
      <c r="Z25" s="143"/>
      <c r="AA25" s="143"/>
      <c r="AB25" s="143"/>
      <c r="AC25" s="143"/>
      <c r="AD25" s="143"/>
      <c r="AE25" s="143"/>
      <c r="AF25" s="20"/>
      <c r="AG25" s="20"/>
      <c r="AH25" s="143"/>
      <c r="AI25" s="143"/>
      <c r="AJ25" s="143"/>
      <c r="AK25" s="179" t="s">
        <v>883</v>
      </c>
      <c r="AL25" s="20"/>
      <c r="AM25" s="143"/>
      <c r="AN25" s="143"/>
      <c r="AO25" s="143"/>
      <c r="AP25" s="20"/>
      <c r="AQ25" s="20"/>
      <c r="AR25" s="143"/>
      <c r="AS25" s="143"/>
      <c r="AT25" s="343" t="s">
        <v>746</v>
      </c>
      <c r="AU25" s="554"/>
      <c r="AV25" s="527"/>
      <c r="AW25" s="526"/>
      <c r="AX25" s="143"/>
      <c r="AY25" s="143"/>
      <c r="AZ25" s="143"/>
      <c r="BA25" s="143"/>
      <c r="BB25" s="179" t="s">
        <v>884</v>
      </c>
      <c r="BC25" s="143"/>
      <c r="BD25" s="143"/>
      <c r="BE25" s="143"/>
      <c r="BF25" s="143"/>
      <c r="BG25" s="143"/>
      <c r="BH25" s="143"/>
      <c r="BI25" s="143"/>
      <c r="BJ25" s="143"/>
      <c r="BK25" s="143"/>
      <c r="BL25" s="143"/>
      <c r="BM25" s="143"/>
      <c r="BN25" s="343" t="s">
        <v>748</v>
      </c>
      <c r="BO25" s="554"/>
      <c r="BP25" s="527"/>
      <c r="BQ25" s="526"/>
      <c r="BR25" s="143"/>
    </row>
    <row r="26" spans="1:70" ht="13.5" customHeight="1" x14ac:dyDescent="0.25">
      <c r="A26" s="143"/>
      <c r="B26" s="143" t="s">
        <v>885</v>
      </c>
      <c r="C26" s="339"/>
      <c r="D26" s="143"/>
      <c r="E26" s="143"/>
      <c r="F26" s="143"/>
      <c r="H26" s="143"/>
      <c r="I26" s="143"/>
      <c r="J26" s="143"/>
      <c r="K26" s="143"/>
      <c r="L26" s="143"/>
      <c r="M26" s="143"/>
      <c r="N26" s="143"/>
      <c r="O26" s="143"/>
      <c r="P26" s="143"/>
      <c r="Q26" s="143"/>
      <c r="W26" s="143"/>
      <c r="X26" s="143"/>
      <c r="Y26" s="143"/>
      <c r="Z26" s="143"/>
      <c r="AA26" s="143"/>
      <c r="AB26" s="143"/>
      <c r="AC26" s="143"/>
      <c r="AD26" s="143"/>
      <c r="AE26" s="143"/>
      <c r="AF26" s="143"/>
      <c r="AG26" s="143"/>
      <c r="AH26" s="143"/>
      <c r="AI26" s="143"/>
      <c r="AJ26" s="143"/>
      <c r="AK26" s="143"/>
      <c r="AL26" s="143"/>
      <c r="AM26" s="143"/>
      <c r="AN26" s="143"/>
      <c r="AO26" s="143"/>
      <c r="AP26" s="143"/>
      <c r="AQ26" s="143"/>
      <c r="AR26" s="143"/>
      <c r="AS26" s="143"/>
      <c r="AT26" s="143"/>
      <c r="AU26" s="143"/>
      <c r="AV26" s="143"/>
      <c r="AW26" s="143"/>
      <c r="AX26" s="143"/>
      <c r="AY26" s="143"/>
      <c r="AZ26" s="143"/>
      <c r="BA26" s="143"/>
      <c r="BB26" s="143"/>
      <c r="BC26" s="143"/>
      <c r="BD26" s="143"/>
      <c r="BE26" s="143"/>
      <c r="BF26" s="143"/>
      <c r="BG26" s="143"/>
      <c r="BH26" s="143"/>
      <c r="BI26" s="143"/>
      <c r="BJ26" s="143"/>
      <c r="BK26" s="143"/>
      <c r="BL26" s="143"/>
      <c r="BM26" s="143"/>
      <c r="BN26" s="143"/>
      <c r="BO26" s="143"/>
      <c r="BP26" s="143"/>
      <c r="BQ26" s="143"/>
      <c r="BR26" s="143"/>
    </row>
    <row r="27" spans="1:70" ht="13.5" customHeight="1" x14ac:dyDescent="0.25">
      <c r="A27" s="143"/>
      <c r="B27" t="s">
        <v>886</v>
      </c>
      <c r="C27" s="143"/>
      <c r="D27" s="143"/>
      <c r="E27" s="143"/>
      <c r="F27" s="143"/>
      <c r="G27" s="20"/>
      <c r="H27" s="143"/>
      <c r="I27" s="143"/>
      <c r="J27" s="143"/>
      <c r="K27" s="143"/>
      <c r="L27" s="143"/>
      <c r="M27" s="143"/>
      <c r="N27" s="143"/>
      <c r="O27" s="143"/>
      <c r="P27" s="143"/>
      <c r="Q27" s="143"/>
      <c r="W27" s="143"/>
      <c r="X27" s="143"/>
      <c r="Y27" s="143"/>
      <c r="Z27" s="143"/>
      <c r="AA27" s="143"/>
      <c r="AB27" s="143"/>
      <c r="AC27" s="143"/>
      <c r="AD27" s="143"/>
      <c r="AE27" s="143"/>
      <c r="AF27" s="143"/>
      <c r="AG27" s="143"/>
      <c r="AH27" s="143"/>
      <c r="AI27" s="143"/>
      <c r="AJ27" s="143"/>
      <c r="AK27" s="143" t="s">
        <v>887</v>
      </c>
      <c r="AL27" s="179"/>
      <c r="AM27" s="143"/>
      <c r="AN27" s="143"/>
      <c r="AO27" s="143"/>
      <c r="AP27" s="20"/>
      <c r="AQ27" s="20"/>
      <c r="AR27" s="143"/>
      <c r="AS27" s="143"/>
      <c r="AT27" s="343" t="s">
        <v>751</v>
      </c>
      <c r="AU27" s="554"/>
      <c r="AV27" s="527"/>
      <c r="AW27" s="526"/>
      <c r="AX27" s="143"/>
      <c r="AY27" s="143"/>
      <c r="AZ27" s="143"/>
      <c r="BA27" s="143"/>
      <c r="BB27" s="179" t="s">
        <v>888</v>
      </c>
      <c r="BC27" s="143"/>
      <c r="BD27" s="143"/>
      <c r="BE27" s="143"/>
      <c r="BF27" s="143"/>
      <c r="BG27" s="143"/>
      <c r="BH27" s="143"/>
      <c r="BI27" s="143"/>
      <c r="BJ27" s="143"/>
      <c r="BK27" s="143"/>
      <c r="BL27" s="143"/>
      <c r="BM27" s="143"/>
      <c r="BN27" s="343" t="s">
        <v>753</v>
      </c>
      <c r="BO27" s="554"/>
      <c r="BP27" s="527"/>
      <c r="BQ27" s="526"/>
      <c r="BR27" s="143"/>
    </row>
    <row r="28" spans="1:70" ht="13.5" customHeight="1" x14ac:dyDescent="0.25">
      <c r="A28" s="143"/>
      <c r="B28" s="143" t="s">
        <v>889</v>
      </c>
      <c r="C28" s="143"/>
      <c r="D28" s="339"/>
      <c r="E28" s="339"/>
      <c r="F28" s="339"/>
      <c r="G28" s="20"/>
      <c r="H28" s="20"/>
      <c r="I28" s="20"/>
      <c r="J28" s="20"/>
      <c r="K28" s="20"/>
      <c r="L28" s="20"/>
      <c r="M28" s="20"/>
      <c r="N28" s="20"/>
      <c r="O28" s="143"/>
      <c r="P28" s="143"/>
      <c r="Q28" s="143"/>
      <c r="AA28" s="143"/>
      <c r="AB28" s="143"/>
      <c r="AC28" s="143"/>
      <c r="AD28" s="143"/>
      <c r="AE28" s="143"/>
      <c r="AF28" s="143"/>
      <c r="AG28" s="143"/>
      <c r="AH28" s="143"/>
      <c r="AI28" s="143"/>
      <c r="AJ28" s="143"/>
      <c r="AK28" s="179"/>
      <c r="AL28" s="20"/>
      <c r="AM28" s="143"/>
      <c r="AN28" s="143"/>
      <c r="AO28" s="143"/>
      <c r="AP28" s="20"/>
      <c r="AQ28" s="20"/>
      <c r="AR28" s="143"/>
      <c r="AS28" s="143"/>
      <c r="AT28" s="343"/>
      <c r="AU28" s="343"/>
      <c r="AV28" s="343"/>
      <c r="AW28" s="343"/>
      <c r="AX28" s="343"/>
      <c r="AY28" s="343"/>
      <c r="AZ28" s="143"/>
      <c r="BA28" s="343"/>
      <c r="BB28" s="343"/>
      <c r="BC28" s="343"/>
      <c r="BD28" s="343"/>
      <c r="BE28" s="343"/>
      <c r="BF28" s="343"/>
      <c r="BG28" s="343"/>
      <c r="BH28" s="343"/>
      <c r="BI28" s="343"/>
      <c r="BJ28" s="343"/>
      <c r="BK28" s="343"/>
      <c r="BL28" s="343"/>
      <c r="BM28" s="343"/>
      <c r="BN28" s="343"/>
      <c r="BO28" s="343"/>
      <c r="BP28" s="343"/>
      <c r="BQ28" s="343"/>
      <c r="BR28" s="143"/>
    </row>
    <row r="29" spans="1:70" ht="13.5" customHeight="1" x14ac:dyDescent="0.25">
      <c r="A29" s="143"/>
      <c r="D29" s="339"/>
      <c r="E29" s="339"/>
      <c r="F29" s="339"/>
      <c r="G29" s="20"/>
      <c r="H29" s="20"/>
      <c r="I29" s="20"/>
      <c r="J29" s="20"/>
      <c r="K29" s="20"/>
      <c r="L29" s="20"/>
      <c r="M29" s="20"/>
      <c r="N29" s="20"/>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79" t="s">
        <v>890</v>
      </c>
      <c r="AL29" s="20"/>
      <c r="AM29" s="143"/>
      <c r="AN29" s="143"/>
      <c r="AO29" s="143"/>
      <c r="AP29" s="20"/>
      <c r="AQ29" s="20"/>
      <c r="AR29" s="143"/>
      <c r="AS29" s="143"/>
      <c r="AT29" s="343" t="s">
        <v>751</v>
      </c>
      <c r="AU29" s="554"/>
      <c r="AV29" s="527"/>
      <c r="AW29" s="526"/>
      <c r="AX29" s="143"/>
      <c r="AY29" s="143"/>
      <c r="AZ29" s="143"/>
      <c r="BA29" s="143"/>
      <c r="BB29" s="179" t="s">
        <v>884</v>
      </c>
      <c r="BC29" s="143"/>
      <c r="BD29" s="143"/>
      <c r="BE29" s="143"/>
      <c r="BF29" s="143"/>
      <c r="BG29" s="143"/>
      <c r="BH29" s="143"/>
      <c r="BI29" s="143"/>
      <c r="BJ29" s="143"/>
      <c r="BK29" s="143"/>
      <c r="BL29" s="143"/>
      <c r="BM29" s="143"/>
      <c r="BN29" s="343" t="s">
        <v>762</v>
      </c>
      <c r="BO29" s="554"/>
      <c r="BP29" s="527"/>
      <c r="BQ29" s="526"/>
      <c r="BR29" s="143"/>
    </row>
    <row r="30" spans="1:70" ht="13.5" customHeight="1" x14ac:dyDescent="0.25">
      <c r="A30" s="143"/>
      <c r="B30" t="s">
        <v>891</v>
      </c>
      <c r="C30" s="143"/>
      <c r="D30" s="143"/>
      <c r="E30" s="143"/>
      <c r="F30" s="143"/>
      <c r="G30" s="143"/>
      <c r="H30" s="143"/>
      <c r="I30" s="143"/>
      <c r="J30" s="143"/>
      <c r="K30" s="143"/>
      <c r="L30" s="143"/>
      <c r="N30" s="143"/>
      <c r="O30" s="143" t="s">
        <v>892</v>
      </c>
      <c r="Q30" s="143"/>
      <c r="R30" s="143"/>
      <c r="S30" s="143"/>
      <c r="T30" s="143"/>
      <c r="U30" s="143"/>
      <c r="V30" s="143"/>
      <c r="W30" s="143"/>
      <c r="X30" s="143"/>
      <c r="Y30" s="143"/>
      <c r="Z30" s="143"/>
      <c r="AA30" s="143"/>
      <c r="AB30" s="143"/>
      <c r="AC30" s="143"/>
      <c r="AD30" s="143"/>
      <c r="AE30" s="143"/>
      <c r="AF30" s="143"/>
      <c r="AG30" s="143"/>
      <c r="AH30" s="143"/>
      <c r="AI30" s="143"/>
      <c r="AJ30" s="143"/>
      <c r="AK30" s="179"/>
      <c r="AL30" s="20"/>
      <c r="AM30" s="20"/>
      <c r="AN30" s="20"/>
      <c r="AO30" s="20"/>
      <c r="AP30" s="20"/>
      <c r="AQ30" s="20"/>
      <c r="AR30" s="20"/>
      <c r="AS30" s="20"/>
      <c r="AT30" s="20"/>
      <c r="AU30" s="20"/>
      <c r="AV30" s="20"/>
      <c r="AW30" s="20"/>
      <c r="AX30" s="143"/>
      <c r="AY30" s="143"/>
      <c r="AZ30" s="143"/>
      <c r="BA30" s="143"/>
      <c r="BB30" s="143"/>
      <c r="BC30" s="143"/>
      <c r="BD30" s="143"/>
      <c r="BE30" s="143"/>
      <c r="BF30" s="143"/>
      <c r="BG30" s="143"/>
      <c r="BH30" s="143"/>
      <c r="BI30" s="143"/>
      <c r="BJ30" s="143"/>
      <c r="BK30" s="143"/>
      <c r="BL30" s="143"/>
      <c r="BM30" s="143"/>
      <c r="BN30" s="343"/>
      <c r="BO30" s="343"/>
      <c r="BP30" s="343"/>
      <c r="BQ30" s="343"/>
      <c r="BR30" s="143"/>
    </row>
    <row r="31" spans="1:70" ht="13.5" customHeight="1" x14ac:dyDescent="0.25">
      <c r="A31" s="143"/>
      <c r="C31" s="143"/>
      <c r="D31" s="143"/>
      <c r="E31" s="143"/>
      <c r="F31" s="143"/>
      <c r="G31" s="143"/>
      <c r="H31" s="143"/>
      <c r="I31" s="143"/>
      <c r="J31" s="143"/>
      <c r="K31" s="143"/>
      <c r="L31" s="143"/>
      <c r="N31" s="143"/>
      <c r="O31" s="143" t="s">
        <v>893</v>
      </c>
      <c r="Q31" s="143"/>
      <c r="R31" s="143"/>
      <c r="S31" s="143"/>
      <c r="T31" s="143"/>
      <c r="U31" s="143"/>
      <c r="V31" s="143"/>
      <c r="W31" s="143"/>
      <c r="X31" s="143"/>
      <c r="Y31" s="143"/>
      <c r="Z31" s="143"/>
      <c r="AA31" s="143"/>
      <c r="AB31" s="143"/>
      <c r="AC31" s="143"/>
      <c r="AD31" s="143"/>
      <c r="AE31" s="143"/>
      <c r="AF31" s="143"/>
      <c r="AG31" s="143"/>
      <c r="AH31" s="143"/>
      <c r="AI31" s="143"/>
      <c r="AJ31" s="143"/>
      <c r="AK31" s="179" t="s">
        <v>894</v>
      </c>
      <c r="AL31" s="20"/>
      <c r="AM31" s="20"/>
      <c r="AN31" s="20"/>
      <c r="AO31" s="20"/>
      <c r="AP31" s="20"/>
      <c r="AQ31" s="20"/>
      <c r="AR31" s="20"/>
      <c r="AS31" s="20"/>
      <c r="AT31" s="20"/>
      <c r="AU31" s="20"/>
      <c r="AV31" s="20"/>
      <c r="AW31" s="20"/>
      <c r="AX31" s="143"/>
      <c r="AY31" s="143"/>
      <c r="AZ31" s="143"/>
      <c r="BA31" s="143"/>
      <c r="BB31" s="143"/>
      <c r="BC31" s="143"/>
      <c r="BE31" s="338"/>
      <c r="BF31" s="143"/>
      <c r="BG31" s="143"/>
      <c r="BH31" s="143"/>
      <c r="BI31" s="143"/>
      <c r="BJ31" s="143"/>
      <c r="BK31" s="143"/>
      <c r="BL31" s="143"/>
      <c r="BM31" s="143"/>
      <c r="BN31" s="343">
        <v>7</v>
      </c>
      <c r="BO31" s="554"/>
      <c r="BP31" s="527"/>
      <c r="BQ31" s="526"/>
      <c r="BR31" s="143"/>
    </row>
    <row r="32" spans="1:70" ht="13.5" customHeight="1" x14ac:dyDescent="0.25">
      <c r="A32" s="143"/>
      <c r="B32" s="143"/>
      <c r="C32" s="143"/>
      <c r="D32" s="143"/>
      <c r="E32" s="143"/>
      <c r="F32" s="143"/>
      <c r="G32" s="143"/>
      <c r="H32" s="143"/>
      <c r="I32" s="143"/>
      <c r="J32" s="143"/>
      <c r="K32" s="143"/>
      <c r="L32" s="143"/>
      <c r="N32" s="143"/>
      <c r="O32" s="143" t="s">
        <v>895</v>
      </c>
      <c r="Q32" s="143"/>
      <c r="R32" s="143"/>
      <c r="S32" s="143"/>
      <c r="T32" s="143"/>
      <c r="U32" s="143"/>
      <c r="V32" s="143"/>
      <c r="W32" s="143"/>
      <c r="X32" s="143"/>
      <c r="Y32" s="143"/>
      <c r="Z32" s="143"/>
      <c r="AA32" s="143"/>
      <c r="AB32" s="143"/>
      <c r="AC32" s="143"/>
      <c r="AD32" s="143"/>
      <c r="AE32" s="143"/>
      <c r="AF32" s="143"/>
      <c r="AG32" s="143"/>
      <c r="AH32" s="143"/>
      <c r="AI32" s="143"/>
      <c r="AJ32" s="143"/>
      <c r="AK32" s="179"/>
      <c r="AL32" s="20"/>
      <c r="AM32" s="20"/>
      <c r="AN32" s="20"/>
      <c r="AO32" s="20"/>
      <c r="AP32" s="20"/>
      <c r="AQ32" s="20"/>
      <c r="AR32" s="20"/>
      <c r="AS32" s="20"/>
      <c r="AT32" s="20"/>
      <c r="AU32" s="20"/>
      <c r="AV32" s="20"/>
      <c r="AW32" s="20"/>
      <c r="AX32" s="143"/>
      <c r="AY32" s="143"/>
      <c r="AZ32" s="143"/>
      <c r="BA32" s="143"/>
      <c r="BB32" s="143"/>
      <c r="BC32" s="143"/>
      <c r="BD32" s="143"/>
      <c r="BE32" s="143"/>
      <c r="BF32" s="143"/>
      <c r="BG32" s="143"/>
      <c r="BH32" s="143"/>
      <c r="BI32" s="143"/>
      <c r="BJ32" s="143"/>
      <c r="BK32" s="143"/>
      <c r="BL32" s="143"/>
      <c r="BM32" s="143"/>
      <c r="BN32" s="343"/>
      <c r="BO32" s="343"/>
      <c r="BP32" s="343"/>
      <c r="BQ32" s="343"/>
      <c r="BR32" s="143"/>
    </row>
    <row r="33" spans="1:71" ht="13.5" customHeight="1" x14ac:dyDescent="0.25">
      <c r="A33" s="143"/>
      <c r="O33" s="30" t="s">
        <v>896</v>
      </c>
      <c r="Q33" s="143"/>
      <c r="R33" s="143"/>
      <c r="S33" s="143"/>
      <c r="T33" s="143"/>
      <c r="U33" s="143"/>
      <c r="V33" s="143"/>
      <c r="W33" s="143"/>
      <c r="X33" s="143"/>
      <c r="Y33" s="143"/>
      <c r="Z33" s="143"/>
      <c r="AA33" s="143"/>
      <c r="AB33" s="143"/>
      <c r="AC33" s="143"/>
      <c r="AD33" s="143"/>
      <c r="AE33" s="143"/>
      <c r="AF33" s="143"/>
      <c r="AG33" s="143"/>
      <c r="AH33" s="143"/>
      <c r="AI33" s="143"/>
      <c r="AJ33" s="143"/>
      <c r="AK33" s="179" t="s">
        <v>897</v>
      </c>
      <c r="AL33" s="20"/>
      <c r="AM33" s="20"/>
      <c r="AN33" s="20"/>
      <c r="AO33" s="20"/>
      <c r="AP33" s="20"/>
      <c r="AQ33" s="20"/>
      <c r="AR33" s="20"/>
      <c r="AS33" s="20"/>
      <c r="AT33" s="20"/>
      <c r="AU33" s="20"/>
      <c r="AV33" s="20"/>
      <c r="AW33" s="20"/>
      <c r="AX33" s="143"/>
      <c r="AY33" s="143"/>
      <c r="AZ33" s="143"/>
      <c r="BA33" s="143"/>
      <c r="BB33" s="143"/>
      <c r="BC33" s="143"/>
      <c r="BD33" s="143"/>
      <c r="BE33" s="143"/>
      <c r="BF33" s="143"/>
      <c r="BG33" s="143"/>
      <c r="BH33" s="143"/>
      <c r="BI33" s="143"/>
      <c r="BJ33" s="143"/>
      <c r="BK33" s="143"/>
      <c r="BL33" s="143"/>
      <c r="BM33" s="143"/>
      <c r="BN33" s="343">
        <v>8</v>
      </c>
      <c r="BO33" s="554"/>
      <c r="BP33" s="527"/>
      <c r="BQ33" s="526"/>
      <c r="BR33" s="143"/>
    </row>
    <row r="34" spans="1:71" ht="13.5" customHeight="1" x14ac:dyDescent="0.25">
      <c r="A34" s="143"/>
      <c r="K34" s="143"/>
      <c r="L34" s="143"/>
      <c r="M34" s="143"/>
      <c r="N34" s="143"/>
      <c r="O34" s="143"/>
      <c r="P34" s="143"/>
      <c r="Q34" s="143"/>
      <c r="R34" s="143"/>
      <c r="S34" s="143"/>
      <c r="T34" s="143"/>
      <c r="U34" s="143"/>
      <c r="V34" s="143"/>
      <c r="W34" s="143"/>
      <c r="X34" s="143"/>
      <c r="Y34" s="143"/>
      <c r="Z34" s="143"/>
      <c r="AA34" s="143"/>
      <c r="AB34" s="143"/>
      <c r="AC34" s="143"/>
      <c r="AD34" s="143"/>
      <c r="AE34" s="143"/>
      <c r="AF34" s="143"/>
      <c r="AG34" s="143"/>
      <c r="AH34" s="143"/>
      <c r="AI34" s="344"/>
      <c r="AJ34" s="143"/>
      <c r="AK34" s="179"/>
      <c r="AL34" s="20"/>
      <c r="AM34" s="20"/>
      <c r="AN34" s="20"/>
      <c r="AO34" s="20"/>
      <c r="AP34" s="20"/>
      <c r="AQ34" s="20"/>
      <c r="AR34" s="20"/>
      <c r="AS34" s="20"/>
      <c r="AT34" s="20"/>
      <c r="AU34" s="20"/>
      <c r="AV34" s="20"/>
      <c r="AW34" s="20"/>
      <c r="AX34" s="143"/>
      <c r="AY34" s="143"/>
      <c r="AZ34" s="143"/>
      <c r="BA34" s="143"/>
      <c r="BB34" s="143"/>
      <c r="BC34" s="143"/>
      <c r="BD34" s="143"/>
      <c r="BE34" s="143"/>
      <c r="BF34" s="143"/>
      <c r="BG34" s="143"/>
      <c r="BH34" s="143"/>
      <c r="BI34" s="143"/>
      <c r="BJ34" s="143"/>
      <c r="BK34" s="143"/>
      <c r="BL34" s="143"/>
      <c r="BM34" s="143"/>
      <c r="BN34" s="343"/>
      <c r="BO34" s="343"/>
      <c r="BP34" s="343"/>
      <c r="BQ34" s="343"/>
      <c r="BR34" s="143"/>
    </row>
    <row r="35" spans="1:71" ht="13.5" customHeight="1" x14ac:dyDescent="0.25">
      <c r="A35" s="143"/>
      <c r="B35" s="345" t="s">
        <v>898</v>
      </c>
      <c r="C35" s="143"/>
      <c r="D35" s="143"/>
      <c r="E35" s="143"/>
      <c r="F35" s="143"/>
      <c r="G35" s="143"/>
      <c r="H35" s="143"/>
      <c r="I35" s="143"/>
      <c r="J35" s="143"/>
      <c r="K35" s="143"/>
      <c r="L35" s="143"/>
      <c r="M35" s="143"/>
      <c r="N35" s="143"/>
      <c r="O35" s="143"/>
      <c r="P35" s="143"/>
      <c r="Q35" s="143"/>
      <c r="R35" s="143"/>
      <c r="S35" s="143"/>
      <c r="T35" s="143"/>
      <c r="U35" s="143"/>
      <c r="V35" s="143"/>
      <c r="W35" s="143"/>
      <c r="X35" s="143"/>
      <c r="Y35" s="143"/>
      <c r="Z35" s="143"/>
      <c r="AA35" s="143"/>
      <c r="AB35" s="143"/>
      <c r="AC35" s="143"/>
      <c r="AD35" s="143"/>
      <c r="AE35" s="143"/>
      <c r="AF35" s="143"/>
      <c r="AG35" s="143"/>
      <c r="AH35" s="143"/>
      <c r="AI35" s="344"/>
      <c r="AJ35" s="143"/>
      <c r="AK35" s="179" t="s">
        <v>899</v>
      </c>
      <c r="AL35" s="20"/>
      <c r="AM35" s="20"/>
      <c r="AN35" s="20"/>
      <c r="AO35" s="20"/>
      <c r="AP35" s="20"/>
      <c r="AQ35" s="20"/>
      <c r="AR35" s="20"/>
      <c r="AS35" s="20"/>
      <c r="AT35" s="20"/>
      <c r="AU35" s="20"/>
      <c r="AV35" s="20"/>
      <c r="AW35" s="20"/>
      <c r="AX35" s="143"/>
      <c r="AY35" s="143"/>
      <c r="AZ35" s="143"/>
      <c r="BA35" s="143"/>
      <c r="BB35" s="143"/>
      <c r="BC35" s="143"/>
      <c r="BD35" s="143"/>
      <c r="BE35" s="143"/>
      <c r="BF35" s="143"/>
      <c r="BG35" s="143"/>
      <c r="BH35" s="143"/>
      <c r="BI35" s="143"/>
      <c r="BJ35" s="143"/>
      <c r="BK35" s="143"/>
      <c r="BL35" s="143"/>
      <c r="BM35" s="143"/>
      <c r="BN35" s="343">
        <v>9</v>
      </c>
      <c r="BO35" s="554" t="str">
        <f>IF(SUM(BO19,BO21,BO23,BO25,BO27,BO29,BO31,BO33)=0,"",SUM(BO19,BO21,BO23,BO25,BO27,BO29,BO31,BO33))</f>
        <v/>
      </c>
      <c r="BP35" s="527"/>
      <c r="BQ35" s="526"/>
      <c r="BR35" s="143"/>
    </row>
    <row r="36" spans="1:71" ht="13.5" customHeight="1" x14ac:dyDescent="0.25">
      <c r="A36" s="143"/>
      <c r="B36" s="143" t="s">
        <v>900</v>
      </c>
      <c r="R36" s="143"/>
      <c r="S36" s="143"/>
      <c r="T36" s="143"/>
      <c r="U36" s="143"/>
      <c r="V36" s="143"/>
      <c r="W36" s="143"/>
      <c r="X36" s="143"/>
      <c r="Y36" s="143"/>
      <c r="Z36" s="143"/>
      <c r="AA36" s="143"/>
      <c r="AB36" s="143"/>
      <c r="AC36" s="143"/>
      <c r="AD36" s="143"/>
      <c r="AE36" s="143"/>
      <c r="AF36" s="143"/>
      <c r="AG36" s="143"/>
      <c r="AH36" s="143"/>
      <c r="AI36" s="344"/>
      <c r="AJ36" s="143"/>
      <c r="AK36" s="179"/>
      <c r="AL36" s="20"/>
      <c r="AM36" s="20"/>
      <c r="AN36" s="20"/>
      <c r="AO36" s="20"/>
      <c r="AP36" s="20"/>
      <c r="AQ36" s="20"/>
      <c r="AR36" s="20"/>
      <c r="AS36" s="20"/>
      <c r="AT36" s="20"/>
      <c r="AU36" s="20"/>
      <c r="AV36" s="20"/>
      <c r="AW36" s="20"/>
      <c r="AX36" s="143"/>
      <c r="AY36" s="143"/>
      <c r="AZ36" s="143"/>
      <c r="BA36" s="143"/>
      <c r="BB36" s="143"/>
      <c r="BC36" s="143"/>
      <c r="BD36" s="143"/>
      <c r="BE36" s="143"/>
      <c r="BF36" s="143"/>
      <c r="BG36" s="143"/>
      <c r="BH36" s="143"/>
      <c r="BI36" s="143"/>
      <c r="BJ36" s="143"/>
      <c r="BK36" s="143"/>
      <c r="BL36" s="143"/>
      <c r="BM36" s="143"/>
      <c r="BN36" s="343"/>
      <c r="BO36" s="343"/>
      <c r="BP36" s="343"/>
      <c r="BQ36" s="343"/>
      <c r="BR36" s="143"/>
    </row>
    <row r="37" spans="1:71" ht="13.5" customHeight="1" x14ac:dyDescent="0.25">
      <c r="A37" s="143"/>
      <c r="R37" s="143"/>
      <c r="S37" s="143"/>
      <c r="T37" s="143"/>
      <c r="U37" s="143"/>
      <c r="V37" s="143"/>
      <c r="W37" s="143"/>
      <c r="X37" s="143"/>
      <c r="Y37" s="143"/>
      <c r="Z37" s="143"/>
      <c r="AA37" s="143"/>
      <c r="AB37" s="143"/>
      <c r="AC37" s="143"/>
      <c r="AD37" s="143"/>
      <c r="AE37" s="143"/>
      <c r="AF37" s="143"/>
      <c r="AG37" s="143"/>
      <c r="AH37" s="143"/>
      <c r="AI37" s="143"/>
      <c r="AJ37" s="143"/>
      <c r="AK37" s="179" t="s">
        <v>901</v>
      </c>
      <c r="AL37" s="20"/>
      <c r="AM37" s="20"/>
      <c r="AN37" s="20"/>
      <c r="AO37" s="20"/>
      <c r="AP37" s="20"/>
      <c r="AQ37" s="20"/>
      <c r="AR37" s="20"/>
      <c r="AS37" s="20"/>
      <c r="AT37" s="20"/>
      <c r="AU37" s="20"/>
      <c r="AV37" s="20"/>
      <c r="AW37" s="20"/>
      <c r="AX37" s="143"/>
      <c r="AY37" s="143"/>
      <c r="AZ37" s="143"/>
      <c r="BA37" s="143"/>
      <c r="BB37" s="143"/>
      <c r="BC37" s="143"/>
      <c r="BD37" s="143"/>
      <c r="BE37" s="143"/>
      <c r="BF37" s="143"/>
      <c r="BG37" s="143"/>
      <c r="BH37" s="143"/>
      <c r="BI37" s="143"/>
      <c r="BJ37" s="143"/>
      <c r="BK37" s="143"/>
      <c r="BL37" s="143"/>
      <c r="BM37" s="143"/>
      <c r="BN37" s="343">
        <v>10</v>
      </c>
      <c r="BO37" s="554"/>
      <c r="BP37" s="527"/>
      <c r="BQ37" s="526"/>
      <c r="BR37" s="143"/>
    </row>
    <row r="38" spans="1:71" ht="13.5" customHeight="1" x14ac:dyDescent="0.25">
      <c r="A38" s="143"/>
      <c r="R38" s="143"/>
      <c r="S38" s="143"/>
      <c r="T38" s="143"/>
      <c r="U38" s="143"/>
      <c r="V38" s="143"/>
      <c r="W38" s="143"/>
      <c r="X38" s="143"/>
      <c r="Y38" s="143"/>
      <c r="Z38" s="143"/>
      <c r="AA38" s="143"/>
      <c r="AB38" s="143"/>
      <c r="AC38" s="143"/>
      <c r="AD38" s="143"/>
      <c r="AE38" s="143"/>
      <c r="AF38" s="143"/>
      <c r="AG38" s="143"/>
      <c r="AH38" s="143"/>
      <c r="AI38" s="143"/>
      <c r="AJ38" s="143"/>
      <c r="BR38" s="143"/>
    </row>
    <row r="39" spans="1:71" ht="13.5" customHeight="1" x14ac:dyDescent="0.25">
      <c r="A39" s="143"/>
      <c r="R39" s="143"/>
      <c r="S39" s="143"/>
      <c r="T39" s="143"/>
      <c r="U39" s="143"/>
      <c r="V39" s="143"/>
      <c r="W39" s="143"/>
      <c r="X39" s="143"/>
      <c r="Y39" s="143"/>
      <c r="Z39" s="143"/>
      <c r="AA39" s="143"/>
      <c r="AB39" s="143"/>
      <c r="AC39" s="143"/>
      <c r="AD39" s="143"/>
      <c r="AE39" s="143"/>
      <c r="AF39" s="143"/>
      <c r="AG39" s="143"/>
      <c r="AH39" s="143"/>
      <c r="AI39" s="344"/>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O39" s="143"/>
      <c r="BP39" s="143"/>
      <c r="BQ39" s="143"/>
      <c r="BR39" s="143"/>
      <c r="BS39" s="30"/>
    </row>
    <row r="40" spans="1:71" ht="13.5" customHeight="1" x14ac:dyDescent="0.25">
      <c r="A40" s="143"/>
      <c r="B40" s="49"/>
      <c r="C40" s="346"/>
      <c r="D40" s="346"/>
      <c r="E40" s="346"/>
      <c r="F40" s="346"/>
      <c r="G40" s="346"/>
      <c r="H40" s="346"/>
      <c r="I40" s="346"/>
      <c r="J40" s="346"/>
      <c r="K40" s="346"/>
      <c r="L40" s="346"/>
      <c r="M40" s="346"/>
      <c r="N40" s="346"/>
      <c r="O40" s="346"/>
      <c r="P40" s="346"/>
      <c r="Q40" s="346"/>
      <c r="R40" s="346"/>
      <c r="S40" s="346"/>
      <c r="T40" s="346"/>
      <c r="U40" s="346"/>
      <c r="V40" s="346"/>
      <c r="W40" s="346"/>
      <c r="X40" s="346"/>
      <c r="Y40" s="346"/>
      <c r="Z40" s="346"/>
      <c r="AA40" s="346"/>
      <c r="AB40" s="346"/>
      <c r="AC40" s="346"/>
      <c r="AD40" s="346"/>
      <c r="AE40" s="346"/>
      <c r="AF40" s="346"/>
      <c r="AG40" s="346"/>
      <c r="AH40" s="346"/>
      <c r="AI40" s="143"/>
      <c r="AJ40" s="143"/>
      <c r="AK40" s="33"/>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0"/>
    </row>
    <row r="41" spans="1:71" ht="13.5" customHeight="1" x14ac:dyDescent="0.25">
      <c r="A41" s="143"/>
      <c r="B41" s="143"/>
      <c r="C41" s="143"/>
      <c r="D41" s="143"/>
      <c r="E41" s="143"/>
      <c r="F41" s="143"/>
      <c r="G41" s="143"/>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79" t="s">
        <v>902</v>
      </c>
      <c r="AL41" s="20"/>
      <c r="AM41" s="20"/>
      <c r="AN41" s="20"/>
      <c r="AO41" s="20"/>
      <c r="AP41" s="20"/>
      <c r="AQ41" s="20"/>
      <c r="AR41" s="20"/>
      <c r="AS41" s="20"/>
      <c r="AT41" s="20"/>
      <c r="AU41" s="20"/>
      <c r="AV41" s="20"/>
      <c r="AW41" s="20"/>
      <c r="AX41" s="20"/>
      <c r="AY41" s="20"/>
      <c r="AZ41" s="20"/>
      <c r="BA41" s="20"/>
      <c r="BB41" s="20"/>
      <c r="BC41" s="20"/>
      <c r="BD41" s="20"/>
      <c r="BE41" s="20"/>
      <c r="BF41" s="20"/>
      <c r="BG41" s="20"/>
      <c r="BH41" s="143"/>
      <c r="BI41" s="20"/>
      <c r="BJ41" s="20"/>
      <c r="BK41" s="20"/>
      <c r="BL41" s="143"/>
      <c r="BM41" s="143"/>
      <c r="BN41" s="143"/>
      <c r="BO41" s="143"/>
      <c r="BP41" s="178"/>
      <c r="BQ41" s="178"/>
      <c r="BR41" s="178"/>
    </row>
    <row r="42" spans="1:71" ht="13.5" customHeight="1" x14ac:dyDescent="0.25">
      <c r="A42" s="143"/>
      <c r="B42" s="179" t="s">
        <v>903</v>
      </c>
      <c r="C42" s="20"/>
      <c r="D42" s="20"/>
      <c r="E42" s="20"/>
      <c r="F42" s="20"/>
      <c r="G42" s="20"/>
      <c r="H42" s="20"/>
      <c r="I42" s="20"/>
      <c r="J42" s="20"/>
      <c r="K42" s="20"/>
      <c r="L42" s="20"/>
      <c r="M42" s="20"/>
      <c r="N42" s="20"/>
      <c r="O42" s="143"/>
      <c r="P42" s="143"/>
      <c r="Q42" s="143"/>
      <c r="R42" s="143"/>
      <c r="S42" s="143"/>
      <c r="T42" s="143"/>
      <c r="U42" s="143"/>
      <c r="V42" s="143"/>
      <c r="W42" s="143"/>
      <c r="X42" s="143"/>
      <c r="Y42" s="143"/>
      <c r="Z42" s="143"/>
      <c r="AA42" s="143"/>
      <c r="AB42" s="143"/>
      <c r="AC42" s="143"/>
      <c r="AD42" s="143"/>
      <c r="AE42" s="343">
        <v>11</v>
      </c>
      <c r="AF42" s="554" t="e">
        <f>IF(SUM(BO35-BO37)=0,"",SUM(BO35-BO37))</f>
        <v>#VALUE!</v>
      </c>
      <c r="AG42" s="527"/>
      <c r="AH42" s="526"/>
      <c r="AI42" s="143"/>
      <c r="AJ42" s="143"/>
      <c r="AK42" s="143"/>
      <c r="AL42" s="143"/>
      <c r="AM42" s="143"/>
      <c r="AN42" s="143"/>
      <c r="AO42" s="143" t="s">
        <v>904</v>
      </c>
      <c r="AP42" s="143"/>
      <c r="AQ42" s="143"/>
      <c r="AR42" s="143"/>
      <c r="AS42" s="143"/>
      <c r="AT42" s="143"/>
      <c r="AU42" s="143"/>
      <c r="AV42" s="143"/>
      <c r="AW42" s="143"/>
      <c r="AX42" s="143"/>
      <c r="AY42" s="143"/>
      <c r="AZ42" s="143"/>
      <c r="BA42" s="143"/>
      <c r="BB42" s="143"/>
      <c r="BC42" s="143"/>
      <c r="BD42" s="143"/>
      <c r="BE42" s="143"/>
      <c r="BF42" s="143"/>
      <c r="BG42" s="143"/>
      <c r="BH42" s="143"/>
      <c r="BI42" s="143"/>
      <c r="BJ42" s="343" t="s">
        <v>905</v>
      </c>
      <c r="BK42" s="727"/>
      <c r="BL42" s="527"/>
      <c r="BM42" s="526"/>
      <c r="BO42" s="143"/>
      <c r="BP42" s="20"/>
      <c r="BQ42" s="20"/>
      <c r="BR42" s="143"/>
    </row>
    <row r="43" spans="1:71" ht="13.5" customHeight="1" x14ac:dyDescent="0.25">
      <c r="A43" s="143"/>
      <c r="AI43" s="143"/>
      <c r="AJ43" s="143"/>
      <c r="AK43" s="179"/>
      <c r="AL43" s="143"/>
      <c r="AM43" s="143"/>
      <c r="AN43" s="143"/>
      <c r="AO43" s="20" t="s">
        <v>906</v>
      </c>
      <c r="AP43" s="20"/>
      <c r="AQ43" s="20"/>
      <c r="AR43" s="20"/>
      <c r="AS43" s="20"/>
      <c r="AT43" s="20"/>
      <c r="AU43" s="20"/>
      <c r="AV43" s="20"/>
      <c r="AW43" s="20"/>
      <c r="AX43" s="20"/>
      <c r="AY43" s="20"/>
      <c r="AZ43" s="20"/>
      <c r="BA43" s="20"/>
      <c r="BB43" s="20"/>
      <c r="BC43" s="20"/>
      <c r="BD43" s="20"/>
      <c r="BE43" s="20"/>
      <c r="BF43" s="20"/>
      <c r="BG43" s="20"/>
      <c r="BH43" s="143"/>
      <c r="BI43" s="20"/>
      <c r="BJ43" s="343" t="s">
        <v>907</v>
      </c>
      <c r="BK43" s="727"/>
      <c r="BL43" s="527"/>
      <c r="BM43" s="526"/>
      <c r="BO43" s="143"/>
      <c r="BP43" s="143"/>
      <c r="BQ43" s="143"/>
      <c r="BR43" s="143"/>
    </row>
    <row r="44" spans="1:71" ht="13.5" customHeight="1" x14ac:dyDescent="0.25">
      <c r="A44" s="143"/>
      <c r="B44" s="179" t="s">
        <v>908</v>
      </c>
      <c r="C44" s="143"/>
      <c r="D44" s="20"/>
      <c r="E44" s="20"/>
      <c r="F44" s="20"/>
      <c r="G44" s="143"/>
      <c r="H44" s="143"/>
      <c r="I44" s="143"/>
      <c r="J44" s="20"/>
      <c r="K44" s="20"/>
      <c r="L44" s="20"/>
      <c r="M44" s="20"/>
      <c r="N44" s="20"/>
      <c r="O44" s="20"/>
      <c r="P44" s="143"/>
      <c r="Q44" s="143"/>
      <c r="R44" s="143"/>
      <c r="S44" s="143"/>
      <c r="T44" s="143"/>
      <c r="U44" s="143"/>
      <c r="V44" s="143"/>
      <c r="W44" s="143"/>
      <c r="X44" s="143"/>
      <c r="Y44" s="143"/>
      <c r="Z44" s="143"/>
      <c r="AA44" s="343" t="s">
        <v>909</v>
      </c>
      <c r="AB44" s="554"/>
      <c r="AC44" s="527"/>
      <c r="AD44" s="526"/>
      <c r="AE44" s="179"/>
      <c r="AF44" s="179"/>
      <c r="AG44" s="179"/>
      <c r="AH44" s="179"/>
      <c r="AI44" s="143"/>
      <c r="AJ44" s="143"/>
      <c r="AK44" s="143"/>
      <c r="AL44" s="143"/>
      <c r="AM44" s="143"/>
      <c r="AN44" s="143"/>
      <c r="AO44" s="143" t="s">
        <v>910</v>
      </c>
      <c r="AP44" s="143"/>
      <c r="AQ44" s="143"/>
      <c r="AR44" s="143"/>
      <c r="AS44" s="143"/>
      <c r="AT44" s="143"/>
      <c r="AU44" s="143"/>
      <c r="AV44" s="143"/>
      <c r="AW44" s="143"/>
      <c r="AX44" s="143"/>
      <c r="AY44" s="143"/>
      <c r="AZ44" s="143"/>
      <c r="BA44" s="143"/>
      <c r="BB44" s="143"/>
      <c r="BC44" s="143"/>
      <c r="BD44" s="143"/>
      <c r="BE44" s="143"/>
      <c r="BF44" s="143"/>
      <c r="BG44" s="143"/>
      <c r="BH44" s="143"/>
      <c r="BI44" s="143"/>
      <c r="BJ44" s="343" t="s">
        <v>911</v>
      </c>
      <c r="BK44" s="727"/>
      <c r="BL44" s="527"/>
      <c r="BM44" s="526"/>
      <c r="BO44" s="143"/>
      <c r="BP44" s="143"/>
      <c r="BQ44" s="143"/>
      <c r="BR44" s="143"/>
    </row>
    <row r="45" spans="1:71" ht="13.5" customHeight="1" x14ac:dyDescent="0.25">
      <c r="A45" s="143"/>
      <c r="B45" s="179"/>
      <c r="C45" s="179"/>
      <c r="E45" s="20"/>
      <c r="F45" s="143"/>
      <c r="G45" s="143"/>
      <c r="H45" s="143" t="s">
        <v>912</v>
      </c>
      <c r="J45" s="143"/>
      <c r="Q45" s="143"/>
      <c r="R45" s="143"/>
      <c r="S45" s="143"/>
      <c r="T45" s="143"/>
      <c r="U45" s="143"/>
      <c r="V45" s="143"/>
      <c r="W45" s="143"/>
      <c r="X45" s="143"/>
      <c r="Y45" s="143"/>
      <c r="Z45" s="143"/>
      <c r="AA45" s="143"/>
      <c r="AB45" s="143"/>
      <c r="AC45" s="143"/>
      <c r="AD45" s="143"/>
      <c r="AE45" s="179"/>
      <c r="AF45" s="179"/>
      <c r="AG45" s="179"/>
      <c r="AH45" s="179"/>
      <c r="AI45" s="143"/>
      <c r="AJ45" s="143"/>
      <c r="AK45" s="143"/>
      <c r="AL45" s="143"/>
      <c r="AM45" s="143"/>
      <c r="AN45" s="143"/>
      <c r="AO45" s="20" t="s">
        <v>913</v>
      </c>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201" t="s">
        <v>914</v>
      </c>
      <c r="BO45" s="727"/>
      <c r="BP45" s="527"/>
      <c r="BQ45" s="526"/>
    </row>
    <row r="46" spans="1:71" ht="13.5" customHeight="1" x14ac:dyDescent="0.25">
      <c r="A46" s="143"/>
      <c r="B46" s="179"/>
      <c r="C46" s="179"/>
      <c r="E46" s="143"/>
      <c r="F46" s="143"/>
      <c r="I46" s="347" t="s">
        <v>915</v>
      </c>
      <c r="J46" s="143"/>
      <c r="K46" s="143"/>
      <c r="L46" s="143"/>
      <c r="M46" s="143"/>
      <c r="N46" s="20"/>
      <c r="O46" s="20"/>
      <c r="P46" s="143"/>
      <c r="Q46" s="143"/>
      <c r="R46" s="143"/>
      <c r="S46" s="143"/>
      <c r="T46" s="143"/>
      <c r="U46" s="143"/>
      <c r="V46" s="143"/>
      <c r="W46" s="143"/>
      <c r="X46" s="143"/>
      <c r="Y46" s="143"/>
      <c r="Z46" s="143"/>
      <c r="AA46" s="143"/>
      <c r="AB46" s="143"/>
      <c r="AC46" s="143"/>
      <c r="AD46" s="143"/>
      <c r="AE46" s="179"/>
      <c r="AF46" s="179"/>
      <c r="AG46" s="179"/>
      <c r="AH46" s="179"/>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row>
    <row r="47" spans="1:71" ht="13.5" customHeight="1" x14ac:dyDescent="0.25">
      <c r="A47" s="143"/>
      <c r="B47" s="143"/>
      <c r="C47" s="179"/>
      <c r="E47" s="143"/>
      <c r="F47" s="143"/>
      <c r="I47" s="20" t="s">
        <v>916</v>
      </c>
      <c r="J47" s="143"/>
      <c r="K47" s="143"/>
      <c r="L47" s="143"/>
      <c r="M47" s="20"/>
      <c r="N47" s="20"/>
      <c r="O47" s="143"/>
      <c r="P47" s="143"/>
      <c r="Q47" s="143"/>
      <c r="R47" s="143"/>
      <c r="S47" s="143"/>
      <c r="T47" s="143"/>
      <c r="U47" s="143"/>
      <c r="V47" s="143"/>
      <c r="W47" s="143"/>
      <c r="X47" s="143"/>
      <c r="Y47" s="143"/>
      <c r="Z47" s="143"/>
      <c r="AA47" s="143"/>
      <c r="AB47" s="143"/>
      <c r="AC47" s="143"/>
      <c r="AD47" s="143"/>
      <c r="AE47" s="143"/>
      <c r="AF47" s="143"/>
      <c r="AG47" s="143"/>
      <c r="AH47" s="143"/>
      <c r="AI47" s="143"/>
      <c r="AJ47" s="143"/>
      <c r="AK47" s="143" t="s">
        <v>917</v>
      </c>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348" t="s">
        <v>918</v>
      </c>
      <c r="BO47" s="727"/>
      <c r="BP47" s="527"/>
      <c r="BQ47" s="526"/>
    </row>
    <row r="48" spans="1:71" ht="13.5" customHeight="1" x14ac:dyDescent="0.25">
      <c r="A48" s="143"/>
      <c r="B48" s="179"/>
      <c r="C48" s="179"/>
      <c r="D48" s="143"/>
      <c r="E48" s="143"/>
      <c r="F48" s="143"/>
      <c r="I48" s="347" t="s">
        <v>919</v>
      </c>
      <c r="K48" s="143"/>
      <c r="L48" s="143"/>
      <c r="M48" s="20"/>
      <c r="N48" s="179"/>
      <c r="O48" s="20"/>
      <c r="P48" s="143"/>
      <c r="Q48" s="143"/>
      <c r="R48" s="143"/>
      <c r="S48" s="143"/>
      <c r="T48" s="143"/>
      <c r="U48" s="143"/>
      <c r="V48" s="143"/>
      <c r="W48" s="143"/>
      <c r="X48" s="143"/>
      <c r="Y48" s="143"/>
      <c r="Z48" s="143"/>
      <c r="AA48" s="143"/>
      <c r="AB48" s="143"/>
      <c r="AC48" s="143"/>
      <c r="AD48" s="143"/>
      <c r="AE48" s="343"/>
      <c r="AF48" s="178"/>
      <c r="AG48" s="178"/>
      <c r="AH48" s="178"/>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row>
    <row r="49" spans="1:69" ht="13.5" customHeight="1" x14ac:dyDescent="0.25">
      <c r="A49" s="143"/>
      <c r="H49" s="179" t="s">
        <v>920</v>
      </c>
      <c r="AI49" s="143"/>
      <c r="AJ49" s="143"/>
      <c r="AK49" s="349" t="s">
        <v>921</v>
      </c>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201" t="s">
        <v>922</v>
      </c>
      <c r="BK49" s="727"/>
      <c r="BL49" s="527"/>
      <c r="BM49" s="526"/>
      <c r="BN49" s="143"/>
      <c r="BO49" s="143"/>
      <c r="BP49" s="143"/>
      <c r="BQ49" s="143"/>
    </row>
    <row r="50" spans="1:69" ht="13.5" customHeight="1" x14ac:dyDescent="0.25">
      <c r="A50" s="143"/>
      <c r="AI50" s="143"/>
      <c r="AJ50" s="143"/>
      <c r="AK50" s="143"/>
      <c r="AL50" s="350" t="s">
        <v>923</v>
      </c>
      <c r="AM50" s="143" t="s">
        <v>924</v>
      </c>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row>
    <row r="51" spans="1:69" ht="13.5" customHeight="1" x14ac:dyDescent="0.25">
      <c r="A51" s="143"/>
      <c r="C51" s="179" t="s">
        <v>925</v>
      </c>
      <c r="D51" s="20"/>
      <c r="E51" s="20"/>
      <c r="F51" s="143"/>
      <c r="G51" s="20"/>
      <c r="H51" s="20"/>
      <c r="I51" s="20"/>
      <c r="J51" s="20"/>
      <c r="K51" s="20"/>
      <c r="L51" s="20"/>
      <c r="M51" s="20"/>
      <c r="N51" s="20"/>
      <c r="O51" s="20"/>
      <c r="P51" s="20"/>
      <c r="Q51" s="20"/>
      <c r="R51" s="20"/>
      <c r="S51" s="20"/>
      <c r="T51" s="20"/>
      <c r="U51" s="20"/>
      <c r="V51" s="20"/>
      <c r="W51" s="179"/>
      <c r="X51" s="143"/>
      <c r="Y51" s="343"/>
      <c r="Z51" s="143"/>
      <c r="AA51" s="201" t="s">
        <v>926</v>
      </c>
      <c r="AB51" s="727"/>
      <c r="AC51" s="527"/>
      <c r="AD51" s="526"/>
      <c r="AI51" s="143"/>
      <c r="AJ51" s="143"/>
      <c r="AK51" s="143"/>
      <c r="AL51" s="143"/>
      <c r="AM51" s="143" t="s">
        <v>927</v>
      </c>
      <c r="AN51" s="143"/>
      <c r="AO51" s="143"/>
      <c r="AP51" s="143"/>
      <c r="AQ51" s="143"/>
      <c r="AR51" s="143"/>
      <c r="AS51" s="143"/>
      <c r="AT51" s="143"/>
      <c r="AU51" s="143"/>
      <c r="AV51" s="143"/>
      <c r="AW51" s="143"/>
      <c r="AX51" s="143"/>
      <c r="AY51" s="143"/>
      <c r="AZ51" s="143"/>
      <c r="BA51" s="143"/>
      <c r="BB51" s="143"/>
      <c r="BC51" s="143"/>
      <c r="BD51" s="143"/>
      <c r="BE51" s="143"/>
      <c r="BG51" s="143"/>
      <c r="BJ51" s="143"/>
      <c r="BK51" s="143"/>
      <c r="BL51" s="351"/>
      <c r="BM51" s="143"/>
      <c r="BN51" s="143"/>
      <c r="BO51" s="143"/>
      <c r="BP51" s="143"/>
      <c r="BQ51" s="143"/>
    </row>
    <row r="52" spans="1:69" ht="13.5" customHeight="1" x14ac:dyDescent="0.25">
      <c r="A52" s="143"/>
      <c r="AE52" s="143"/>
      <c r="AF52" s="143"/>
      <c r="AG52" s="143"/>
      <c r="AH52" s="143"/>
      <c r="AI52" s="143"/>
      <c r="AJ52" s="143"/>
      <c r="AL52" s="143" t="s">
        <v>928</v>
      </c>
      <c r="AM52" s="143"/>
      <c r="AN52" s="143"/>
      <c r="AO52" s="143"/>
      <c r="AP52" s="143"/>
      <c r="AQ52" s="143"/>
      <c r="AR52" s="143"/>
      <c r="AS52" s="143"/>
      <c r="AT52" s="143"/>
      <c r="AU52" s="143"/>
      <c r="AV52" s="143"/>
      <c r="AW52" s="143"/>
      <c r="AX52" s="143"/>
      <c r="AY52" s="143"/>
      <c r="AZ52" s="143"/>
      <c r="BA52" s="143"/>
      <c r="BB52" s="143"/>
      <c r="BC52" s="143"/>
      <c r="BD52" s="143"/>
      <c r="BE52" s="143"/>
      <c r="BF52" s="201" t="s">
        <v>929</v>
      </c>
      <c r="BG52" s="554"/>
      <c r="BH52" s="527"/>
      <c r="BI52" s="526"/>
      <c r="BK52" s="143"/>
      <c r="BL52" s="143"/>
      <c r="BM52" s="143"/>
      <c r="BN52" s="143"/>
      <c r="BO52" s="143"/>
      <c r="BP52" s="143"/>
      <c r="BQ52" s="143"/>
    </row>
    <row r="53" spans="1:69" ht="13.5" customHeight="1" x14ac:dyDescent="0.25">
      <c r="A53" s="143"/>
      <c r="C53" s="143" t="s">
        <v>930</v>
      </c>
      <c r="D53" s="143"/>
      <c r="E53" s="143"/>
      <c r="F53" s="143"/>
      <c r="G53" s="143"/>
      <c r="H53" s="143"/>
      <c r="I53" s="143"/>
      <c r="J53" s="143"/>
      <c r="K53" s="143"/>
      <c r="L53" s="143"/>
      <c r="M53" s="143"/>
      <c r="N53" s="143"/>
      <c r="O53" s="143"/>
      <c r="P53" s="143"/>
      <c r="Q53" s="143"/>
      <c r="R53" s="143"/>
      <c r="S53" s="143"/>
      <c r="T53" s="143"/>
      <c r="U53" s="143"/>
      <c r="V53" s="143"/>
      <c r="W53" s="143"/>
      <c r="X53" s="143"/>
      <c r="Y53" s="143"/>
      <c r="Z53" s="143"/>
      <c r="AA53" s="143"/>
      <c r="AB53" s="143"/>
      <c r="AC53" s="143"/>
      <c r="AD53" s="143"/>
      <c r="AE53" s="201" t="s">
        <v>931</v>
      </c>
      <c r="AF53" s="727" t="str">
        <f>IF(SUM(AB44,AB51)=0,"",SUM(AB44,AB51))</f>
        <v/>
      </c>
      <c r="AG53" s="527"/>
      <c r="AH53" s="526"/>
      <c r="AI53" s="143"/>
      <c r="AJ53" s="143"/>
      <c r="AL53" s="143" t="s">
        <v>932</v>
      </c>
      <c r="AM53" s="20"/>
      <c r="AN53" s="20"/>
      <c r="AO53" s="20"/>
      <c r="AP53" s="20"/>
      <c r="AQ53" s="20"/>
      <c r="AR53" s="20"/>
      <c r="AS53" s="20"/>
      <c r="AT53" s="20"/>
      <c r="AU53" s="20"/>
      <c r="AV53" s="20"/>
      <c r="AW53" s="20"/>
      <c r="AX53" s="20"/>
      <c r="AY53" s="20"/>
      <c r="AZ53" s="20"/>
      <c r="BA53" s="20"/>
      <c r="BB53" s="20"/>
      <c r="BC53" s="20"/>
      <c r="BD53" s="20"/>
      <c r="BE53" s="20"/>
      <c r="BF53" s="201" t="s">
        <v>933</v>
      </c>
      <c r="BG53" s="554"/>
      <c r="BH53" s="527"/>
      <c r="BI53" s="526"/>
      <c r="BK53" s="143"/>
      <c r="BL53" s="143"/>
      <c r="BM53" s="143"/>
      <c r="BN53" s="143"/>
      <c r="BO53" s="143"/>
      <c r="BP53" s="178"/>
      <c r="BQ53" s="178"/>
    </row>
    <row r="54" spans="1:69" ht="13.5" customHeight="1" x14ac:dyDescent="0.25">
      <c r="A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201"/>
      <c r="BN54" s="143"/>
      <c r="BO54" s="143"/>
      <c r="BP54" s="143"/>
      <c r="BQ54" s="143"/>
    </row>
    <row r="55" spans="1:69" ht="13.5" customHeight="1" x14ac:dyDescent="0.25">
      <c r="A55" s="143"/>
      <c r="B55" s="179" t="s">
        <v>934</v>
      </c>
      <c r="D55" s="20"/>
      <c r="E55" s="20"/>
      <c r="F55" s="20"/>
      <c r="G55" s="20"/>
      <c r="H55" s="20"/>
      <c r="I55" s="20"/>
      <c r="J55" s="20"/>
      <c r="K55" s="20"/>
      <c r="L55" s="20"/>
      <c r="M55" s="20"/>
      <c r="N55" s="20"/>
      <c r="O55" s="20"/>
      <c r="P55" s="20"/>
      <c r="Q55" s="20"/>
      <c r="R55" s="20"/>
      <c r="S55" s="20"/>
      <c r="T55" s="20"/>
      <c r="U55" s="20"/>
      <c r="V55" s="20"/>
      <c r="W55" s="179"/>
      <c r="X55" s="20"/>
      <c r="Y55" s="20"/>
      <c r="Z55" s="143"/>
      <c r="AA55" s="143"/>
      <c r="AB55" s="143"/>
      <c r="AC55" s="143"/>
      <c r="AD55" s="20"/>
      <c r="AE55" s="343">
        <v>13</v>
      </c>
      <c r="AF55" s="727"/>
      <c r="AG55" s="527"/>
      <c r="AH55" s="526"/>
      <c r="AI55" s="143"/>
      <c r="AJ55" s="143"/>
      <c r="AK55" s="143" t="s">
        <v>935</v>
      </c>
      <c r="AL55" s="20"/>
      <c r="AM55" s="20"/>
      <c r="AN55" s="20"/>
      <c r="AO55" s="20"/>
      <c r="AP55" s="20"/>
      <c r="AQ55" s="20"/>
      <c r="AR55" s="20"/>
      <c r="AS55" s="20"/>
      <c r="AT55" s="20"/>
      <c r="AU55" s="20"/>
      <c r="AV55" s="20"/>
      <c r="AW55" s="20"/>
      <c r="AX55" s="20"/>
      <c r="AY55" s="20"/>
      <c r="AZ55" s="20"/>
      <c r="BA55" s="20"/>
      <c r="BB55" s="20"/>
      <c r="BC55" s="20"/>
      <c r="BD55" s="20"/>
      <c r="BE55" s="20" t="s">
        <v>797</v>
      </c>
      <c r="BF55" s="143"/>
      <c r="BG55" s="143"/>
      <c r="BH55" s="143"/>
      <c r="BI55" s="143"/>
      <c r="BJ55" s="352">
        <v>28</v>
      </c>
      <c r="BK55" s="554"/>
      <c r="BL55" s="527"/>
      <c r="BM55" s="526"/>
      <c r="BN55" s="143"/>
      <c r="BO55" s="143"/>
      <c r="BP55" s="143"/>
      <c r="BQ55" s="143"/>
    </row>
    <row r="56" spans="1:69" ht="13.5" customHeight="1" x14ac:dyDescent="0.25">
      <c r="A56" s="143"/>
      <c r="B56" s="143"/>
      <c r="C56" s="143"/>
      <c r="D56" s="143"/>
      <c r="E56" s="143"/>
      <c r="F56" s="143"/>
      <c r="G56" s="143"/>
      <c r="H56" s="143"/>
      <c r="I56" s="143"/>
      <c r="J56" s="143"/>
      <c r="K56" s="143"/>
      <c r="L56" s="143"/>
      <c r="M56" s="143"/>
      <c r="N56" s="143"/>
      <c r="O56" s="143"/>
      <c r="P56" s="143"/>
      <c r="Q56" s="143"/>
      <c r="R56" s="143"/>
      <c r="S56" s="143"/>
      <c r="T56" s="143"/>
      <c r="U56" s="143"/>
      <c r="V56" s="143"/>
      <c r="W56" s="143"/>
      <c r="X56" s="143"/>
      <c r="Y56" s="143"/>
      <c r="Z56" s="143"/>
      <c r="AA56" s="143"/>
      <c r="AB56" s="143"/>
      <c r="AC56" s="143"/>
      <c r="AD56" s="143"/>
      <c r="AE56" s="143"/>
      <c r="AF56" s="143"/>
      <c r="AG56" s="143"/>
      <c r="AH56" s="143"/>
      <c r="AI56" s="143"/>
      <c r="AJ56" s="143"/>
      <c r="AK56" s="143"/>
      <c r="AL56" s="20"/>
      <c r="AM56" s="20"/>
      <c r="AN56" s="20"/>
      <c r="AO56" s="20"/>
      <c r="AP56" s="20"/>
      <c r="AQ56" s="20"/>
      <c r="AR56" s="20"/>
      <c r="AS56" s="20"/>
      <c r="AT56" s="20"/>
      <c r="AU56" s="20"/>
      <c r="AV56" s="20"/>
      <c r="AW56" s="20"/>
      <c r="AX56" s="20"/>
      <c r="AY56" s="20"/>
      <c r="AZ56" s="20"/>
      <c r="BA56" s="20"/>
      <c r="BB56" s="20"/>
      <c r="BC56" s="20"/>
      <c r="BD56" s="20"/>
      <c r="BE56" s="20"/>
      <c r="BF56" s="143"/>
      <c r="BG56" s="143"/>
      <c r="BH56" s="143"/>
      <c r="BI56" s="143"/>
      <c r="BJ56" s="201"/>
      <c r="BK56" s="201"/>
      <c r="BL56" s="143"/>
      <c r="BM56" s="143"/>
      <c r="BN56" s="143"/>
      <c r="BO56" s="143"/>
      <c r="BP56" s="143"/>
      <c r="BQ56" s="143"/>
    </row>
    <row r="57" spans="1:69" ht="13.5" customHeight="1" x14ac:dyDescent="0.25">
      <c r="A57" s="143"/>
      <c r="B57" s="179" t="s">
        <v>936</v>
      </c>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v>14</v>
      </c>
      <c r="AF57" s="727" t="str">
        <f>IF(SUM(AB51,AF53)=0,"",SUM(AB51,AF53))</f>
        <v/>
      </c>
      <c r="AG57" s="527"/>
      <c r="AH57" s="526"/>
      <c r="AI57" s="143"/>
      <c r="AJ57" s="143"/>
      <c r="AK57" s="143" t="s">
        <v>937</v>
      </c>
      <c r="AL57" s="143"/>
      <c r="AM57" s="143"/>
      <c r="AN57" s="143"/>
      <c r="AO57" s="143"/>
      <c r="AP57" s="143"/>
      <c r="AQ57" s="143"/>
      <c r="AR57" s="143"/>
      <c r="AS57" s="143"/>
      <c r="AT57" s="143"/>
      <c r="AU57" s="143"/>
      <c r="AV57" s="143"/>
      <c r="AW57" s="143"/>
      <c r="AX57" s="143"/>
      <c r="AY57" s="143"/>
      <c r="AZ57" s="143"/>
      <c r="BA57" s="143"/>
      <c r="BB57" s="143"/>
      <c r="BC57" s="143"/>
      <c r="BD57" s="143"/>
      <c r="BE57" s="143"/>
      <c r="BF57" s="143"/>
      <c r="BG57" s="143"/>
      <c r="BH57" s="143"/>
      <c r="BI57" s="143"/>
      <c r="BJ57" s="201">
        <v>29</v>
      </c>
      <c r="BK57" s="554"/>
      <c r="BL57" s="527"/>
      <c r="BM57" s="526"/>
      <c r="BN57" s="143"/>
      <c r="BO57" s="143"/>
      <c r="BP57" s="143"/>
      <c r="BQ57" s="143"/>
    </row>
    <row r="58" spans="1:69" ht="13.5" customHeight="1" x14ac:dyDescent="0.25">
      <c r="A58" s="143"/>
      <c r="B58" s="179"/>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143"/>
      <c r="AJ58" s="143"/>
      <c r="AK58" s="143"/>
      <c r="AL58" s="20"/>
      <c r="AM58" s="20"/>
      <c r="AN58" s="20"/>
      <c r="AO58" s="20"/>
      <c r="AP58" s="20"/>
      <c r="AQ58" s="20"/>
      <c r="AR58" s="20"/>
      <c r="AS58" s="20"/>
      <c r="AT58" s="20"/>
      <c r="AU58" s="20"/>
      <c r="AV58" s="20"/>
      <c r="AW58" s="20"/>
      <c r="AX58" s="20"/>
      <c r="AY58" s="20"/>
      <c r="AZ58" s="20"/>
      <c r="BA58" s="20"/>
      <c r="BB58" s="20"/>
      <c r="BC58" s="20"/>
      <c r="BD58" s="20"/>
      <c r="BE58" s="20"/>
      <c r="BF58" s="143"/>
      <c r="BG58" s="143"/>
      <c r="BH58" s="143"/>
      <c r="BI58" s="143"/>
      <c r="BJ58" s="201"/>
      <c r="BK58" s="201"/>
      <c r="BL58" s="143"/>
      <c r="BM58" s="143"/>
      <c r="BN58" s="143"/>
      <c r="BO58" s="143"/>
      <c r="BP58" s="143"/>
      <c r="BQ58" s="143"/>
    </row>
    <row r="59" spans="1:69" ht="13.5" customHeight="1" x14ac:dyDescent="0.25">
      <c r="A59" s="143"/>
      <c r="B59" s="179" t="s">
        <v>938</v>
      </c>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v>15</v>
      </c>
      <c r="AF59" s="727" t="e">
        <f>IF(SUM(AF42-AF57)=0,"",SUM(AF42-AF57))</f>
        <v>#VALUE!</v>
      </c>
      <c r="AG59" s="527"/>
      <c r="AH59" s="526"/>
      <c r="AI59" s="143"/>
      <c r="AJ59" s="143"/>
      <c r="AK59" s="143" t="s">
        <v>939</v>
      </c>
      <c r="AL59" s="143"/>
      <c r="AM59" s="143"/>
      <c r="AN59" s="143"/>
      <c r="AO59" s="143"/>
      <c r="AP59" s="143"/>
      <c r="AQ59" s="143"/>
      <c r="AR59" s="143"/>
      <c r="AS59" s="143"/>
      <c r="AT59" s="143"/>
      <c r="AU59" s="143"/>
      <c r="AV59" s="143"/>
      <c r="AW59" s="143"/>
      <c r="AX59" s="143"/>
      <c r="AY59" s="143"/>
      <c r="AZ59" s="143"/>
      <c r="BA59" s="143"/>
      <c r="BB59" s="143"/>
      <c r="BC59" s="143"/>
      <c r="BD59" s="143"/>
      <c r="BE59" s="143"/>
      <c r="BF59" s="143"/>
      <c r="BG59" s="143"/>
      <c r="BH59" s="143"/>
      <c r="BI59" s="143"/>
      <c r="BJ59" s="201">
        <v>30</v>
      </c>
      <c r="BK59" s="554"/>
      <c r="BL59" s="527"/>
      <c r="BM59" s="526"/>
      <c r="BN59" s="143"/>
      <c r="BO59" s="143"/>
      <c r="BP59" s="143"/>
      <c r="BQ59" s="143"/>
    </row>
    <row r="60" spans="1:69" ht="13.5" customHeight="1" x14ac:dyDescent="0.25">
      <c r="A60" s="143"/>
      <c r="B60" s="179"/>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143"/>
      <c r="AJ60" s="143"/>
      <c r="AK60" s="143"/>
      <c r="AL60" s="20"/>
      <c r="AM60" s="20"/>
      <c r="AN60" s="20"/>
      <c r="AO60" s="20"/>
      <c r="AP60" s="20"/>
      <c r="AQ60" s="20"/>
      <c r="AR60" s="20"/>
      <c r="AS60" s="20"/>
      <c r="AT60" s="20"/>
      <c r="AU60" s="20"/>
      <c r="AV60" s="20"/>
      <c r="AW60" s="20"/>
      <c r="AX60" s="20"/>
      <c r="AY60" s="20"/>
      <c r="AZ60" s="20"/>
      <c r="BA60" s="20"/>
      <c r="BB60" s="20"/>
      <c r="BC60" s="20"/>
      <c r="BD60" s="20"/>
      <c r="BE60" s="20"/>
      <c r="BF60" s="143"/>
      <c r="BG60" s="143"/>
      <c r="BH60" s="143"/>
      <c r="BI60" s="143"/>
      <c r="BJ60" s="201"/>
      <c r="BK60" s="201"/>
      <c r="BL60" s="143"/>
      <c r="BM60" s="143"/>
      <c r="BN60" s="143"/>
      <c r="BO60" s="143"/>
      <c r="BP60" s="143"/>
      <c r="BQ60" s="143"/>
    </row>
    <row r="61" spans="1:69" ht="13.5" customHeight="1" x14ac:dyDescent="0.25">
      <c r="A61" s="143"/>
      <c r="B61" s="179" t="s">
        <v>940</v>
      </c>
      <c r="C61" s="20"/>
      <c r="D61" s="20"/>
      <c r="E61" s="20"/>
      <c r="F61" s="20"/>
      <c r="G61" s="20"/>
      <c r="H61" s="20"/>
      <c r="I61" s="20"/>
      <c r="J61" s="20"/>
      <c r="K61" s="20"/>
      <c r="L61" s="20"/>
      <c r="M61" s="20"/>
      <c r="Q61" s="353">
        <v>1</v>
      </c>
      <c r="R61" s="351"/>
      <c r="S61" s="728">
        <v>8814</v>
      </c>
      <c r="T61" s="505"/>
      <c r="U61" s="341">
        <v>2</v>
      </c>
      <c r="V61" s="351"/>
      <c r="W61" s="728">
        <v>4972</v>
      </c>
      <c r="X61" s="505"/>
      <c r="Y61" s="353">
        <v>3</v>
      </c>
      <c r="Z61" s="351"/>
      <c r="AB61" s="21"/>
      <c r="AC61" s="21"/>
      <c r="AE61" s="20">
        <v>16</v>
      </c>
      <c r="AF61" s="727"/>
      <c r="AG61" s="527"/>
      <c r="AH61" s="526"/>
      <c r="AI61" s="143"/>
      <c r="AJ61" s="143"/>
      <c r="AK61" s="143" t="s">
        <v>941</v>
      </c>
      <c r="AL61" s="143"/>
      <c r="AM61" s="143"/>
      <c r="AN61" s="143"/>
      <c r="AO61" s="143"/>
      <c r="AP61" s="143"/>
      <c r="AQ61" s="143"/>
      <c r="AR61" s="143"/>
      <c r="AS61" s="143"/>
      <c r="AT61" s="143"/>
      <c r="AU61" s="143"/>
      <c r="AV61" s="143"/>
      <c r="AW61" s="143"/>
      <c r="AX61" s="143"/>
      <c r="AY61" s="143"/>
      <c r="AZ61" s="143"/>
      <c r="BA61" s="143"/>
      <c r="BB61" s="143"/>
      <c r="BC61" s="143"/>
      <c r="BD61" s="143"/>
      <c r="BE61" s="143"/>
      <c r="BF61" s="143"/>
      <c r="BG61" s="143"/>
      <c r="BH61" s="143"/>
      <c r="BI61" s="143"/>
      <c r="BJ61" s="201">
        <v>31</v>
      </c>
      <c r="BK61" s="554"/>
      <c r="BL61" s="527"/>
      <c r="BM61" s="526"/>
      <c r="BN61" s="143"/>
      <c r="BO61" s="143"/>
      <c r="BP61" s="143"/>
      <c r="BQ61" s="143"/>
    </row>
    <row r="62" spans="1:69" ht="13.5" customHeight="1" x14ac:dyDescent="0.25">
      <c r="A62" s="143"/>
      <c r="B62" s="179"/>
      <c r="C62" s="20"/>
      <c r="D62" s="20"/>
      <c r="E62" s="20"/>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143"/>
      <c r="AJ62" s="143"/>
      <c r="AK62" s="143"/>
      <c r="AL62" s="20"/>
      <c r="AM62" s="20"/>
      <c r="AN62" s="20"/>
      <c r="AO62" s="20"/>
      <c r="AP62" s="20"/>
      <c r="AQ62" s="20"/>
      <c r="AR62" s="20"/>
      <c r="AS62" s="20"/>
      <c r="AT62" s="20"/>
      <c r="AU62" s="20"/>
      <c r="AV62" s="20"/>
      <c r="AW62" s="20"/>
      <c r="AX62" s="20"/>
      <c r="AY62" s="20"/>
      <c r="AZ62" s="20"/>
      <c r="BA62" s="20"/>
      <c r="BB62" s="20"/>
      <c r="BC62" s="20"/>
      <c r="BD62" s="20"/>
      <c r="BE62" s="20"/>
      <c r="BF62" s="143"/>
      <c r="BG62" s="143"/>
      <c r="BH62" s="143"/>
      <c r="BI62" s="143"/>
      <c r="BJ62" s="143"/>
      <c r="BK62" s="143"/>
      <c r="BL62" s="143"/>
      <c r="BM62" s="178"/>
      <c r="BN62" s="354"/>
      <c r="BO62" s="143"/>
      <c r="BP62" s="143"/>
      <c r="BQ62" s="143"/>
    </row>
    <row r="63" spans="1:69" ht="13.5" customHeight="1" x14ac:dyDescent="0.25">
      <c r="A63" s="143"/>
      <c r="B63" s="179" t="s">
        <v>942</v>
      </c>
      <c r="C63" s="20"/>
      <c r="D63" s="20"/>
      <c r="E63" s="20"/>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v>17</v>
      </c>
      <c r="AF63" s="727"/>
      <c r="AG63" s="527"/>
      <c r="AH63" s="526"/>
      <c r="AI63" s="143"/>
      <c r="AJ63" s="143"/>
      <c r="AK63" s="143" t="s">
        <v>943</v>
      </c>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201">
        <v>32</v>
      </c>
      <c r="BO63" s="554" t="str">
        <f>IF(SUM(BK49,BK55,BK57,BK59,BK61)=0,"",SUM(BK49,BK55,BK57,BK59,BK61))</f>
        <v/>
      </c>
      <c r="BP63" s="527"/>
      <c r="BQ63" s="526"/>
    </row>
    <row r="64" spans="1:69" ht="13.5" customHeight="1" x14ac:dyDescent="0.25">
      <c r="A64" s="143"/>
      <c r="B64" s="143"/>
      <c r="C64" s="143"/>
      <c r="D64" s="143"/>
      <c r="E64" s="143"/>
      <c r="F64" s="143"/>
      <c r="G64" s="143"/>
      <c r="H64" s="143"/>
      <c r="I64" s="143"/>
      <c r="J64" s="143"/>
      <c r="K64" s="143"/>
      <c r="L64" s="143"/>
      <c r="M64" s="143"/>
      <c r="N64" s="143"/>
      <c r="O64" s="143"/>
      <c r="P64" s="143"/>
      <c r="Q64" s="143"/>
      <c r="R64" s="143"/>
      <c r="S64" s="143"/>
      <c r="T64" s="143"/>
      <c r="U64" s="143"/>
      <c r="V64" s="143"/>
      <c r="W64" s="143"/>
      <c r="X64" s="143"/>
      <c r="Y64" s="143"/>
      <c r="Z64" s="143"/>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201"/>
      <c r="BO64" s="143"/>
      <c r="BP64" s="143"/>
      <c r="BQ64" s="143"/>
    </row>
    <row r="65" spans="1:70" ht="13.5" customHeight="1" x14ac:dyDescent="0.25">
      <c r="A65" s="143"/>
      <c r="B65" s="179" t="s">
        <v>944</v>
      </c>
      <c r="C65" s="20"/>
      <c r="D65" s="20"/>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143"/>
      <c r="AE65" s="335">
        <v>18</v>
      </c>
      <c r="AF65" s="729" t="str">
        <f>IF(SUM(AF61,AF63)=0,"",SUM(AF61,AF63))</f>
        <v/>
      </c>
      <c r="AG65" s="527"/>
      <c r="AH65" s="526"/>
      <c r="AI65" s="143"/>
      <c r="AJ65" s="143"/>
      <c r="AK65" s="143" t="s">
        <v>945</v>
      </c>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201">
        <v>33</v>
      </c>
      <c r="BO65" s="554" t="str">
        <f>IF(SUM(BO45,BO47,BO63)=0,"",SUM(BO45,BO47,BO63))</f>
        <v/>
      </c>
      <c r="BP65" s="527"/>
      <c r="BQ65" s="526"/>
    </row>
    <row r="66" spans="1:70" ht="13.5" customHeight="1" x14ac:dyDescent="0.25">
      <c r="A66" s="143"/>
      <c r="B66" s="20"/>
      <c r="C66" s="143"/>
      <c r="D66" s="143"/>
      <c r="E66" s="143"/>
      <c r="F66" s="143"/>
      <c r="G66" s="143"/>
      <c r="H66" s="143"/>
      <c r="I66" s="143"/>
      <c r="J66" s="143"/>
      <c r="K66" s="143"/>
      <c r="L66" s="143"/>
      <c r="M66" s="143"/>
      <c r="N66" s="143"/>
      <c r="O66" s="143"/>
      <c r="P66" s="143"/>
      <c r="Q66" s="143"/>
      <c r="R66" s="143"/>
      <c r="S66" s="143"/>
      <c r="T66" s="143"/>
      <c r="U66" s="143"/>
      <c r="V66" s="143"/>
      <c r="W66" s="143"/>
      <c r="X66" s="143"/>
      <c r="Y66" s="143"/>
      <c r="Z66" s="143"/>
      <c r="AA66" s="143"/>
      <c r="AB66" s="143"/>
      <c r="AC66" s="143"/>
      <c r="AD66" s="143"/>
      <c r="AE66" s="143"/>
      <c r="AF66" s="178"/>
      <c r="AG66" s="178"/>
      <c r="AH66" s="178"/>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row>
    <row r="67" spans="1:70" ht="13.5" customHeight="1" x14ac:dyDescent="0.25">
      <c r="A67" s="143"/>
      <c r="B67" s="20" t="s">
        <v>946</v>
      </c>
      <c r="C67" s="143"/>
      <c r="D67" s="143"/>
      <c r="E67" s="143"/>
      <c r="F67" s="143"/>
      <c r="G67" s="143"/>
      <c r="H67" s="143"/>
      <c r="I67" s="143"/>
      <c r="J67" s="143"/>
      <c r="K67" s="143"/>
      <c r="L67" s="143"/>
      <c r="M67" s="143"/>
      <c r="N67" s="143"/>
      <c r="O67" s="143"/>
      <c r="P67" s="143"/>
      <c r="Q67" s="143"/>
      <c r="R67" s="143"/>
      <c r="S67" s="143"/>
      <c r="T67" s="143"/>
      <c r="U67" s="143"/>
      <c r="V67" s="143"/>
      <c r="W67" s="143"/>
      <c r="X67" s="143"/>
      <c r="Y67" s="143"/>
      <c r="Z67" s="143"/>
      <c r="AA67" s="178"/>
      <c r="AB67" s="178"/>
      <c r="AC67" s="178"/>
      <c r="AD67" s="20"/>
      <c r="AE67" s="143">
        <v>19</v>
      </c>
      <c r="AF67" s="729"/>
      <c r="AG67" s="527"/>
      <c r="AH67" s="526"/>
      <c r="AI67" s="143"/>
      <c r="AJ67" s="143"/>
      <c r="AK67" s="340" t="s">
        <v>947</v>
      </c>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20"/>
      <c r="BM67" s="20"/>
      <c r="BN67" s="343"/>
      <c r="BO67" s="20"/>
      <c r="BP67" s="20"/>
      <c r="BQ67" s="20"/>
    </row>
    <row r="68" spans="1:70" ht="13.5" customHeight="1" x14ac:dyDescent="0.25">
      <c r="A68" s="143"/>
      <c r="B68" s="20"/>
      <c r="C68" s="143"/>
      <c r="D68" s="143"/>
      <c r="E68" s="143"/>
      <c r="F68" s="143"/>
      <c r="G68" s="143"/>
      <c r="H68" s="143"/>
      <c r="I68" s="143"/>
      <c r="J68" s="143"/>
      <c r="K68" s="143"/>
      <c r="L68" s="143"/>
      <c r="M68" s="143"/>
      <c r="N68" s="143"/>
      <c r="O68" s="143"/>
      <c r="P68" s="143"/>
      <c r="Q68" s="143"/>
      <c r="R68" s="143"/>
      <c r="S68" s="143"/>
      <c r="T68" s="143"/>
      <c r="U68" s="143"/>
      <c r="V68" s="143"/>
      <c r="W68" s="143"/>
      <c r="X68" s="143"/>
      <c r="Y68" s="143"/>
      <c r="Z68" s="143"/>
      <c r="AA68" s="143"/>
      <c r="AB68" s="143"/>
      <c r="AC68" s="143"/>
      <c r="AD68" s="20"/>
      <c r="AE68" s="143"/>
      <c r="AF68" s="143"/>
      <c r="AG68" s="143"/>
      <c r="AH68" s="143"/>
      <c r="AI68" s="143"/>
      <c r="AJ68" s="143"/>
      <c r="AK68" s="179" t="s">
        <v>948</v>
      </c>
      <c r="AL68" s="143"/>
      <c r="AM68" s="143"/>
      <c r="AN68" s="143"/>
      <c r="AO68" s="143"/>
      <c r="AP68" s="143"/>
      <c r="AQ68" s="143"/>
      <c r="AR68" s="143"/>
      <c r="AS68" s="143"/>
      <c r="AT68" s="143"/>
      <c r="AU68" s="143"/>
      <c r="AV68" s="143"/>
      <c r="AW68" s="143"/>
      <c r="AX68" s="143"/>
      <c r="AY68" s="143"/>
      <c r="AZ68" s="143"/>
      <c r="BA68" s="143"/>
      <c r="BB68" s="20"/>
      <c r="BC68" s="20"/>
      <c r="BD68" s="20"/>
      <c r="BE68" s="20"/>
      <c r="BF68" s="20"/>
      <c r="BG68" s="20"/>
      <c r="BH68" s="143"/>
      <c r="BI68" s="143"/>
      <c r="BJ68" s="143"/>
      <c r="BK68" s="20"/>
      <c r="BL68" s="20"/>
      <c r="BM68" s="20"/>
      <c r="BN68" s="343">
        <v>34</v>
      </c>
      <c r="BO68" s="554" t="e">
        <f>IF(BO65&gt;AF77,BO65,BO65-AF77)</f>
        <v>#VALUE!</v>
      </c>
      <c r="BP68" s="527"/>
      <c r="BQ68" s="526"/>
    </row>
    <row r="69" spans="1:70" ht="13.5" customHeight="1" x14ac:dyDescent="0.25">
      <c r="A69" s="143"/>
      <c r="B69" s="20" t="s">
        <v>949</v>
      </c>
      <c r="C69" s="143"/>
      <c r="D69" s="143"/>
      <c r="E69" s="143"/>
      <c r="F69" s="143"/>
      <c r="G69" s="143"/>
      <c r="H69" s="143"/>
      <c r="I69" s="143"/>
      <c r="J69" s="143"/>
      <c r="K69" s="143"/>
      <c r="L69" s="143"/>
      <c r="M69" s="143"/>
      <c r="N69" s="143"/>
      <c r="O69" s="143"/>
      <c r="P69" s="143"/>
      <c r="Q69" s="143"/>
      <c r="R69" s="143"/>
      <c r="S69" s="143"/>
      <c r="T69" s="143"/>
      <c r="U69" s="143"/>
      <c r="V69" s="143"/>
      <c r="W69" s="143"/>
      <c r="X69" s="143"/>
      <c r="Y69" s="143"/>
      <c r="Z69" s="143"/>
      <c r="AA69" s="143"/>
      <c r="AB69" s="143"/>
      <c r="AC69" s="143"/>
      <c r="AD69" s="20"/>
      <c r="AE69" s="143">
        <v>20</v>
      </c>
      <c r="AF69" s="729"/>
      <c r="AG69" s="527"/>
      <c r="AH69" s="526"/>
      <c r="AI69" s="143"/>
      <c r="AJ69" s="143"/>
      <c r="AK69" s="20"/>
      <c r="AL69" s="355"/>
      <c r="AM69" s="355"/>
      <c r="AN69" s="355"/>
      <c r="AO69" s="355"/>
      <c r="AP69" s="355"/>
      <c r="AQ69" s="355"/>
      <c r="AR69" s="355"/>
      <c r="AS69" s="355"/>
      <c r="AT69" s="355"/>
      <c r="AU69" s="355"/>
      <c r="AV69" s="356"/>
      <c r="AW69" s="355"/>
      <c r="AX69" s="355"/>
      <c r="AY69" s="355"/>
      <c r="AZ69" s="355"/>
      <c r="BA69" s="355"/>
      <c r="BB69" s="143"/>
      <c r="BC69" s="143"/>
      <c r="BD69" s="143"/>
      <c r="BE69" s="143"/>
      <c r="BF69" s="143"/>
      <c r="BG69" s="20"/>
      <c r="BH69" s="143"/>
      <c r="BI69" s="143"/>
      <c r="BJ69" s="143"/>
      <c r="BK69" s="20"/>
      <c r="BL69" s="20"/>
      <c r="BM69" s="20"/>
      <c r="BN69" s="343"/>
      <c r="BO69" s="20"/>
      <c r="BP69" s="20"/>
      <c r="BQ69" s="20"/>
    </row>
    <row r="70" spans="1:70" ht="13.5" customHeight="1" x14ac:dyDescent="0.25">
      <c r="A70" s="143"/>
      <c r="B70" s="143"/>
      <c r="C70" s="143"/>
      <c r="D70" s="143"/>
      <c r="E70" s="143"/>
      <c r="F70" s="143"/>
      <c r="G70" s="143"/>
      <c r="H70" s="143"/>
      <c r="I70" s="143"/>
      <c r="J70" s="143"/>
      <c r="K70" s="143"/>
      <c r="L70" s="143"/>
      <c r="M70" s="143"/>
      <c r="N70" s="143"/>
      <c r="O70" s="143"/>
      <c r="P70" s="143"/>
      <c r="Q70" s="143"/>
      <c r="R70" s="143"/>
      <c r="S70" s="143"/>
      <c r="T70" s="143"/>
      <c r="U70" s="143"/>
      <c r="V70" s="143"/>
      <c r="W70" s="143"/>
      <c r="X70" s="143"/>
      <c r="Y70" s="143"/>
      <c r="Z70" s="143"/>
      <c r="AA70" s="143"/>
      <c r="AB70" s="143"/>
      <c r="AC70" s="143"/>
      <c r="AD70" s="20"/>
      <c r="AE70" s="143"/>
      <c r="AF70" s="143"/>
      <c r="AG70" s="143"/>
      <c r="AH70" s="143"/>
      <c r="AI70" s="143"/>
      <c r="AJ70" s="143"/>
      <c r="AK70" s="20" t="s">
        <v>950</v>
      </c>
      <c r="AL70" s="143"/>
      <c r="AM70" s="143"/>
      <c r="AN70" s="143"/>
      <c r="AO70" s="143"/>
      <c r="AP70" s="143"/>
      <c r="AQ70" s="143"/>
      <c r="AR70" s="143"/>
      <c r="AS70" s="143"/>
      <c r="AT70" s="143"/>
      <c r="AU70" s="143"/>
      <c r="AV70" s="143"/>
      <c r="AW70" s="143"/>
      <c r="AX70" s="143"/>
      <c r="AY70" s="143"/>
      <c r="AZ70" s="143"/>
      <c r="BA70" s="143"/>
      <c r="BB70" s="20"/>
      <c r="BC70" s="20"/>
      <c r="BD70" s="20"/>
      <c r="BE70" s="20"/>
      <c r="BF70" s="351"/>
      <c r="BG70" s="143"/>
      <c r="BH70" s="143"/>
      <c r="BI70" s="143"/>
      <c r="BJ70" s="143"/>
      <c r="BK70" s="20"/>
      <c r="BL70" s="20"/>
      <c r="BM70" s="20"/>
      <c r="BN70" s="343">
        <v>35</v>
      </c>
      <c r="BO70" s="554"/>
      <c r="BP70" s="527"/>
      <c r="BQ70" s="526"/>
    </row>
    <row r="71" spans="1:70" ht="13.5" customHeight="1" x14ac:dyDescent="0.25">
      <c r="A71" s="143"/>
      <c r="B71" s="143" t="s">
        <v>951</v>
      </c>
      <c r="C71" s="143"/>
      <c r="D71" s="143"/>
      <c r="E71" s="143"/>
      <c r="F71" s="143"/>
      <c r="G71" s="143"/>
      <c r="H71" s="143"/>
      <c r="I71" s="143"/>
      <c r="J71" s="143"/>
      <c r="K71" s="143"/>
      <c r="L71" s="143"/>
      <c r="M71" s="143"/>
      <c r="N71" s="143"/>
      <c r="O71" s="143"/>
      <c r="P71" s="143"/>
      <c r="Q71" s="143"/>
      <c r="R71" s="143"/>
      <c r="S71" s="143"/>
      <c r="T71" s="143"/>
      <c r="U71" s="143"/>
      <c r="V71" s="143"/>
      <c r="W71" s="143"/>
      <c r="X71" s="143"/>
      <c r="Y71" s="143"/>
      <c r="Z71" s="143"/>
      <c r="AA71" s="178"/>
      <c r="AB71" s="178"/>
      <c r="AC71" s="178"/>
      <c r="AD71" s="20"/>
      <c r="AE71" s="143">
        <v>21</v>
      </c>
      <c r="AF71" s="729" t="str">
        <f>IF(SUM(AF67,AF69)=0,"",SUM(AF67,AF69))</f>
        <v/>
      </c>
      <c r="AG71" s="527"/>
      <c r="AH71" s="526"/>
      <c r="AI71" s="143"/>
      <c r="AJ71" s="143"/>
      <c r="AK71" s="20"/>
      <c r="AL71" s="143"/>
      <c r="AM71" s="143"/>
      <c r="AN71" s="143"/>
      <c r="AO71" s="143"/>
      <c r="AP71" s="143"/>
      <c r="AQ71" s="143"/>
      <c r="AR71" s="143"/>
      <c r="AS71" s="143"/>
      <c r="AT71" s="143"/>
      <c r="AU71" s="143"/>
      <c r="AV71" s="143"/>
      <c r="AW71" s="143"/>
      <c r="AX71" s="143"/>
      <c r="AY71" s="143"/>
      <c r="AZ71" s="143"/>
      <c r="BA71" s="143"/>
      <c r="BB71" s="20"/>
      <c r="BC71" s="20"/>
      <c r="BD71" s="20"/>
      <c r="BE71" s="179"/>
      <c r="BF71" s="143"/>
      <c r="BG71" s="143"/>
      <c r="BH71" s="143"/>
      <c r="BI71" s="143"/>
      <c r="BJ71" s="143"/>
      <c r="BK71" s="20"/>
      <c r="BL71" s="143"/>
      <c r="BM71" s="143"/>
      <c r="BN71" s="343"/>
      <c r="BO71" s="20"/>
      <c r="BP71" s="20"/>
      <c r="BQ71" s="178"/>
    </row>
    <row r="72" spans="1:70" ht="13.5" customHeight="1" x14ac:dyDescent="0.25">
      <c r="A72" s="143"/>
      <c r="B72" s="143"/>
      <c r="C72" s="143"/>
      <c r="D72" s="143"/>
      <c r="E72" s="143"/>
      <c r="F72" s="143"/>
      <c r="G72" s="143"/>
      <c r="H72" s="143"/>
      <c r="I72" s="143"/>
      <c r="J72" s="143"/>
      <c r="K72" s="143"/>
      <c r="L72" s="143"/>
      <c r="M72" s="143"/>
      <c r="N72" s="143"/>
      <c r="O72" s="143"/>
      <c r="P72" s="143"/>
      <c r="Q72" s="143"/>
      <c r="R72" s="143"/>
      <c r="S72" s="143"/>
      <c r="T72" s="143"/>
      <c r="U72" s="143"/>
      <c r="V72" s="143"/>
      <c r="W72" s="143"/>
      <c r="X72" s="143"/>
      <c r="Y72" s="143"/>
      <c r="Z72" s="143"/>
      <c r="AA72" s="143"/>
      <c r="AB72" s="143"/>
      <c r="AC72" s="143"/>
      <c r="AD72" s="143"/>
      <c r="AE72" s="143"/>
      <c r="AF72" s="143"/>
      <c r="AG72" s="143"/>
      <c r="AH72" s="143"/>
      <c r="AI72" s="143"/>
      <c r="AJ72" s="143"/>
      <c r="AK72" s="20" t="s">
        <v>952</v>
      </c>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201">
        <v>36</v>
      </c>
      <c r="BK72" s="554"/>
      <c r="BL72" s="527"/>
      <c r="BM72" s="526"/>
      <c r="BN72" s="143"/>
      <c r="BO72" s="143"/>
      <c r="BP72" s="143"/>
      <c r="BQ72" s="143"/>
    </row>
    <row r="73" spans="1:70" ht="13.5" customHeight="1" x14ac:dyDescent="0.25">
      <c r="A73" s="143"/>
      <c r="B73" s="143" t="s">
        <v>953</v>
      </c>
      <c r="C73" s="143"/>
      <c r="D73" s="143"/>
      <c r="E73" s="143"/>
      <c r="F73" s="143"/>
      <c r="G73" s="143"/>
      <c r="H73" s="143"/>
      <c r="I73" s="143"/>
      <c r="J73" s="143"/>
      <c r="K73" s="143"/>
      <c r="L73" s="143"/>
      <c r="M73" s="143"/>
      <c r="N73" s="143"/>
      <c r="O73" s="143"/>
      <c r="P73" s="143"/>
      <c r="Q73" s="143"/>
      <c r="R73" s="143"/>
      <c r="S73" s="143"/>
      <c r="T73" s="143"/>
      <c r="U73" s="143"/>
      <c r="V73" s="143"/>
      <c r="W73" s="143"/>
      <c r="X73" s="143"/>
      <c r="Y73" s="143"/>
      <c r="Z73" s="143"/>
      <c r="AA73" s="178"/>
      <c r="AB73" s="178"/>
      <c r="AC73" s="178"/>
      <c r="AD73" s="143"/>
      <c r="AE73" s="143">
        <v>22</v>
      </c>
      <c r="AF73" s="729" t="e">
        <f>IF(SUM(AF65-AF71)=0,"",SUM(AF65-AF71))</f>
        <v>#VALUE!</v>
      </c>
      <c r="AG73" s="527"/>
      <c r="AH73" s="526"/>
      <c r="AI73" s="143"/>
      <c r="AJ73" s="143"/>
      <c r="AK73" s="20"/>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row>
    <row r="74" spans="1:70" ht="13.5" customHeight="1" x14ac:dyDescent="0.25">
      <c r="A74" s="143"/>
      <c r="B74" s="143"/>
      <c r="C74" s="143"/>
      <c r="D74" s="143"/>
      <c r="E74" s="143"/>
      <c r="F74" s="143"/>
      <c r="G74" s="143"/>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340" t="s">
        <v>954</v>
      </c>
      <c r="AL74" s="143"/>
      <c r="AM74" s="143"/>
      <c r="AN74" s="143"/>
      <c r="AO74" s="143"/>
      <c r="AP74" s="143"/>
      <c r="AQ74" s="143"/>
      <c r="AR74" s="143"/>
      <c r="AS74" s="143"/>
      <c r="AT74" s="143"/>
      <c r="AU74" s="143"/>
      <c r="AV74" s="143"/>
      <c r="AW74" s="143"/>
      <c r="AX74" s="143"/>
      <c r="AY74" s="143"/>
      <c r="AZ74" s="143"/>
      <c r="BA74" s="143"/>
      <c r="BB74" s="143"/>
      <c r="BC74" s="143"/>
      <c r="BD74" s="143"/>
      <c r="BE74" s="143"/>
      <c r="BF74" s="143"/>
      <c r="BG74" s="143"/>
      <c r="BH74" s="143"/>
      <c r="BI74" s="143"/>
      <c r="BJ74" s="143"/>
      <c r="BK74" s="143"/>
      <c r="BL74" s="143"/>
      <c r="BM74" s="143"/>
      <c r="BN74" s="143"/>
      <c r="BO74" s="143"/>
      <c r="BP74" s="143"/>
      <c r="BQ74" s="143"/>
    </row>
    <row r="75" spans="1:70" ht="13.5" customHeight="1" x14ac:dyDescent="0.25">
      <c r="A75" s="143"/>
      <c r="B75" s="143" t="s">
        <v>955</v>
      </c>
      <c r="C75" s="143"/>
      <c r="D75" s="143"/>
      <c r="E75" s="143"/>
      <c r="F75" s="143"/>
      <c r="G75" s="143"/>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v>23</v>
      </c>
      <c r="AF75" s="729"/>
      <c r="AG75" s="527"/>
      <c r="AH75" s="526"/>
      <c r="AI75" s="143"/>
      <c r="AJ75" s="143"/>
      <c r="AK75" s="179" t="s">
        <v>956</v>
      </c>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v>37</v>
      </c>
      <c r="BO75" s="554" t="e">
        <f>IF(SUM(AF77-BO65)=0,"",SUM(AF77-BO65))</f>
        <v>#VALUE!</v>
      </c>
      <c r="BP75" s="527"/>
      <c r="BQ75" s="526"/>
    </row>
    <row r="76" spans="1:70" ht="13.5" customHeight="1" x14ac:dyDescent="0.25">
      <c r="A76" s="143"/>
      <c r="AI76" s="143"/>
      <c r="AJ76" s="143"/>
      <c r="BN76" s="20"/>
      <c r="BO76" s="20"/>
      <c r="BP76" s="20"/>
      <c r="BQ76" s="20"/>
      <c r="BR76" s="20"/>
    </row>
    <row r="77" spans="1:70" ht="13.5" customHeight="1" x14ac:dyDescent="0.25">
      <c r="A77" s="143"/>
      <c r="B77" s="179" t="s">
        <v>957</v>
      </c>
      <c r="C77" s="20"/>
      <c r="D77" s="20"/>
      <c r="E77" s="20"/>
      <c r="F77" s="20"/>
      <c r="G77" s="20"/>
      <c r="H77" s="20"/>
      <c r="I77" s="20"/>
      <c r="J77" s="20"/>
      <c r="K77" s="20"/>
      <c r="L77" s="20"/>
      <c r="M77" s="20"/>
      <c r="N77" s="20"/>
      <c r="O77" s="20"/>
      <c r="P77" s="20"/>
      <c r="Q77" s="20"/>
      <c r="R77" s="20"/>
      <c r="S77" s="20"/>
      <c r="T77" s="20"/>
      <c r="U77" s="20"/>
      <c r="V77" s="20"/>
      <c r="W77" s="20"/>
      <c r="X77" s="20"/>
      <c r="Y77" s="143"/>
      <c r="Z77" s="143"/>
      <c r="AA77" s="143"/>
      <c r="AB77" s="143"/>
      <c r="AC77" s="143"/>
      <c r="AD77" s="143"/>
      <c r="AE77" s="343">
        <v>24</v>
      </c>
      <c r="AF77" s="727" t="e">
        <f>IF(SUM(AF73,AF75)=0,"",SUM(AF73,AF75))</f>
        <v>#VALUE!</v>
      </c>
      <c r="AG77" s="527"/>
      <c r="AH77" s="526"/>
      <c r="AI77" s="143"/>
      <c r="AJ77" s="143"/>
      <c r="AK77" s="179" t="s">
        <v>958</v>
      </c>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v>38</v>
      </c>
      <c r="BK77" s="554"/>
      <c r="BL77" s="527"/>
      <c r="BM77" s="526"/>
      <c r="BN77" s="143"/>
      <c r="BO77" s="143"/>
      <c r="BP77" s="143"/>
      <c r="BQ77" s="143"/>
      <c r="BR77" s="143"/>
    </row>
    <row r="78" spans="1:70" ht="13.5" customHeight="1" x14ac:dyDescent="0.25">
      <c r="A78" s="143"/>
      <c r="AI78" s="143"/>
      <c r="AJ78" s="143"/>
    </row>
    <row r="79" spans="1:70" ht="13.5" customHeight="1" x14ac:dyDescent="0.25">
      <c r="A79" s="143"/>
    </row>
    <row r="80" spans="1:70" ht="13.5" customHeight="1" x14ac:dyDescent="0.25">
      <c r="B80" s="49" t="s">
        <v>959</v>
      </c>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143"/>
      <c r="AJ80" s="143"/>
      <c r="AK80" s="33"/>
      <c r="AL80" s="346"/>
      <c r="AM80" s="346"/>
      <c r="AN80" s="346"/>
      <c r="AO80" s="346"/>
      <c r="AP80" s="346"/>
      <c r="AQ80" s="346"/>
      <c r="AR80" s="346"/>
      <c r="AS80" s="346"/>
      <c r="AT80" s="346"/>
      <c r="AU80" s="346"/>
      <c r="AV80" s="346"/>
      <c r="AW80" s="346"/>
      <c r="AX80" s="346"/>
      <c r="AY80" s="346"/>
      <c r="AZ80" s="346"/>
      <c r="BA80" s="346"/>
      <c r="BB80" s="346"/>
      <c r="BC80" s="346"/>
      <c r="BD80" s="346"/>
      <c r="BE80" s="346"/>
      <c r="BF80" s="346"/>
      <c r="BG80" s="346"/>
      <c r="BH80" s="346"/>
      <c r="BI80" s="346"/>
      <c r="BJ80" s="346"/>
      <c r="BK80" s="346"/>
      <c r="BL80" s="346"/>
      <c r="BM80" s="346"/>
      <c r="BN80" s="346"/>
      <c r="BO80" s="346"/>
      <c r="BP80" s="346"/>
      <c r="BQ80" s="346"/>
      <c r="BR80" s="346"/>
    </row>
    <row r="81" spans="1:70" ht="13.5" customHeight="1" x14ac:dyDescent="0.25">
      <c r="A81" s="143"/>
      <c r="B81" s="143"/>
      <c r="C81" s="143"/>
      <c r="D81" s="143"/>
      <c r="E81" s="143"/>
      <c r="F81" s="143"/>
      <c r="G81" s="143"/>
      <c r="H81" s="143"/>
      <c r="I81" s="143"/>
      <c r="J81" s="143"/>
      <c r="K81" s="143"/>
      <c r="L81" s="143"/>
      <c r="M81" s="143"/>
      <c r="N81" s="143"/>
      <c r="O81" s="143"/>
      <c r="P81" s="143"/>
      <c r="Q81" s="143"/>
      <c r="R81" s="143"/>
      <c r="S81" s="143"/>
      <c r="T81" s="143"/>
      <c r="U81" s="143"/>
      <c r="V81" s="143"/>
      <c r="W81" s="143"/>
      <c r="X81" s="143"/>
      <c r="Y81" s="143"/>
      <c r="Z81" s="143"/>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row>
    <row r="82" spans="1:70" ht="13.5" customHeight="1" x14ac:dyDescent="0.25">
      <c r="B82" s="353" t="s">
        <v>960</v>
      </c>
      <c r="C82" s="143"/>
      <c r="D82" s="20"/>
      <c r="E82" s="20"/>
      <c r="F82" s="20"/>
      <c r="G82" s="20"/>
      <c r="H82" s="143"/>
      <c r="I82" s="20"/>
      <c r="J82" s="143"/>
      <c r="K82" s="143"/>
      <c r="L82" s="143"/>
      <c r="M82" s="143"/>
      <c r="N82" s="143"/>
      <c r="O82" s="143"/>
      <c r="P82" s="143"/>
      <c r="Q82" s="143"/>
      <c r="R82" s="20"/>
      <c r="S82" s="20"/>
      <c r="T82" s="143"/>
      <c r="U82" s="143"/>
      <c r="V82" s="143"/>
      <c r="W82" s="143"/>
      <c r="X82" s="143"/>
      <c r="Y82" s="143"/>
      <c r="Z82" s="143"/>
      <c r="AA82" s="143"/>
      <c r="AB82" s="20"/>
      <c r="AC82" s="20"/>
      <c r="AD82" s="20"/>
      <c r="AE82" s="143"/>
      <c r="AF82" s="143"/>
      <c r="AG82" s="143"/>
      <c r="AH82" s="143"/>
      <c r="AI82" s="143"/>
    </row>
    <row r="83" spans="1:70" ht="13.5" customHeight="1" x14ac:dyDescent="0.25">
      <c r="A83" s="143"/>
      <c r="B83" s="20"/>
      <c r="C83" s="143"/>
      <c r="D83" s="143"/>
      <c r="E83" s="143"/>
      <c r="F83" s="143"/>
      <c r="G83" s="20"/>
      <c r="H83" s="20"/>
      <c r="I83" s="20"/>
      <c r="J83" s="20"/>
      <c r="K83" s="20"/>
      <c r="L83" s="20"/>
      <c r="M83" s="20"/>
      <c r="N83" s="20"/>
      <c r="O83" s="20"/>
      <c r="P83" s="20"/>
      <c r="Q83" s="20"/>
      <c r="R83" s="20"/>
      <c r="S83" s="143"/>
      <c r="T83" s="143"/>
      <c r="U83" s="143"/>
      <c r="V83" s="143"/>
      <c r="W83" s="143"/>
      <c r="X83" s="143"/>
      <c r="Y83" s="143"/>
      <c r="Z83" s="143"/>
      <c r="AA83" s="143"/>
      <c r="AB83" s="143"/>
      <c r="AC83" s="143"/>
      <c r="AD83" s="144"/>
      <c r="AE83" s="143"/>
      <c r="AF83" s="269"/>
      <c r="AG83" s="269"/>
      <c r="AH83" s="269"/>
      <c r="AI83" s="143"/>
      <c r="AJ83" s="143"/>
    </row>
    <row r="84" spans="1:70" ht="13.5" customHeight="1" x14ac:dyDescent="0.25">
      <c r="A84" s="143"/>
      <c r="B84" s="20" t="s">
        <v>961</v>
      </c>
      <c r="C84" s="143"/>
      <c r="D84" s="143"/>
      <c r="E84" s="143"/>
      <c r="F84" s="143"/>
      <c r="G84" s="20"/>
      <c r="H84" s="20"/>
      <c r="I84" s="20"/>
      <c r="J84" s="20"/>
      <c r="K84" s="20"/>
      <c r="L84" s="20"/>
      <c r="M84" s="20"/>
      <c r="N84" s="20"/>
      <c r="O84" s="20"/>
      <c r="P84" s="20"/>
      <c r="Q84" s="20"/>
      <c r="R84" s="20"/>
      <c r="S84" s="143"/>
      <c r="T84" s="143"/>
      <c r="U84" s="143"/>
      <c r="V84" s="143"/>
      <c r="W84" s="143"/>
      <c r="X84" s="143"/>
      <c r="Y84" s="143"/>
      <c r="Z84" s="143"/>
      <c r="AA84" s="143"/>
      <c r="AB84" s="143"/>
      <c r="AC84" s="143"/>
      <c r="AD84" s="144"/>
      <c r="AE84" s="143">
        <v>1</v>
      </c>
      <c r="AF84" s="554"/>
      <c r="AG84" s="527"/>
      <c r="AH84" s="526"/>
      <c r="AI84" s="143"/>
      <c r="AJ84" s="143"/>
      <c r="AL84" s="143" t="s">
        <v>962</v>
      </c>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row>
    <row r="85" spans="1:70" ht="13.5" customHeight="1" x14ac:dyDescent="0.25">
      <c r="A85" s="143"/>
      <c r="B85" s="143"/>
      <c r="C85" s="143"/>
      <c r="D85" s="143"/>
      <c r="E85" s="143"/>
      <c r="F85" s="143"/>
      <c r="G85" s="143"/>
      <c r="H85" s="143"/>
      <c r="I85" s="143"/>
      <c r="J85" s="143"/>
      <c r="K85" s="143"/>
      <c r="L85" s="143"/>
      <c r="M85" s="143"/>
      <c r="N85" s="143"/>
      <c r="O85" s="143"/>
      <c r="P85" s="143"/>
      <c r="Q85" s="143"/>
      <c r="R85" s="143"/>
      <c r="S85" s="143"/>
      <c r="T85" s="143"/>
      <c r="U85" s="143"/>
      <c r="V85" s="143"/>
      <c r="W85" s="143"/>
      <c r="X85" s="143"/>
      <c r="Y85" s="143"/>
      <c r="Z85" s="143"/>
      <c r="AA85" s="143"/>
      <c r="AB85" s="143"/>
      <c r="AC85" s="143"/>
      <c r="AD85" s="143"/>
      <c r="AE85" s="143"/>
      <c r="AF85" s="143"/>
      <c r="AG85" s="143"/>
      <c r="AH85" s="143"/>
      <c r="AI85" s="143"/>
      <c r="AJ85" s="143"/>
      <c r="AL85" s="347" t="s">
        <v>963</v>
      </c>
      <c r="BJ85" s="343" t="s">
        <v>964</v>
      </c>
      <c r="BK85" s="554"/>
      <c r="BL85" s="527"/>
      <c r="BM85" s="526"/>
      <c r="BO85" s="143"/>
      <c r="BP85" s="143"/>
      <c r="BQ85" s="143"/>
      <c r="BR85" s="143"/>
    </row>
    <row r="86" spans="1:70" ht="13.5" customHeight="1" x14ac:dyDescent="0.25">
      <c r="A86" s="143"/>
      <c r="B86" s="20" t="s">
        <v>965</v>
      </c>
      <c r="C86" s="355"/>
      <c r="D86" s="355"/>
      <c r="E86" s="355"/>
      <c r="F86" s="355"/>
      <c r="G86" s="355"/>
      <c r="H86" s="355"/>
      <c r="I86" s="355"/>
      <c r="J86" s="355"/>
      <c r="K86" s="355"/>
      <c r="L86" s="355"/>
      <c r="M86" s="355"/>
      <c r="N86" s="355"/>
      <c r="O86" s="355"/>
      <c r="P86" s="355"/>
      <c r="Q86" s="355"/>
      <c r="R86" s="143"/>
      <c r="S86" s="143"/>
      <c r="T86" s="143"/>
      <c r="U86" s="143"/>
      <c r="V86" s="143"/>
      <c r="W86" s="143"/>
      <c r="X86" s="143"/>
      <c r="Y86" s="143"/>
      <c r="Z86" s="143"/>
      <c r="AA86" s="143"/>
      <c r="AB86" s="143"/>
      <c r="AC86" s="143"/>
      <c r="AD86" s="143"/>
      <c r="AE86" s="201" t="s">
        <v>875</v>
      </c>
      <c r="AF86" s="554"/>
      <c r="AG86" s="527"/>
      <c r="AH86" s="526"/>
      <c r="AI86" s="178"/>
      <c r="AJ86" s="143"/>
      <c r="AL86" s="143" t="s">
        <v>966</v>
      </c>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343" t="s">
        <v>967</v>
      </c>
      <c r="BK86" s="554"/>
      <c r="BL86" s="527"/>
      <c r="BM86" s="526"/>
      <c r="BO86" s="143"/>
      <c r="BP86" s="143"/>
      <c r="BQ86" s="143"/>
      <c r="BR86" s="143"/>
    </row>
    <row r="87" spans="1:70" ht="13.5" customHeight="1" x14ac:dyDescent="0.25">
      <c r="A87" s="143"/>
      <c r="C87" s="355" t="s">
        <v>968</v>
      </c>
      <c r="D87" s="143"/>
      <c r="E87" s="143"/>
      <c r="F87" s="143"/>
      <c r="G87" s="143"/>
      <c r="H87" s="143"/>
      <c r="I87" s="143"/>
      <c r="J87" s="143"/>
      <c r="K87" s="143"/>
      <c r="L87" s="143"/>
      <c r="M87" s="143"/>
      <c r="N87" s="143"/>
      <c r="O87" s="143"/>
      <c r="P87" s="143"/>
      <c r="Q87" s="143"/>
      <c r="R87" s="143"/>
      <c r="W87" s="357"/>
      <c r="X87" s="357"/>
      <c r="Y87" s="357"/>
      <c r="Z87" s="357"/>
      <c r="AA87" s="357"/>
      <c r="AB87" s="143"/>
      <c r="AC87" s="143"/>
      <c r="AD87" s="143"/>
      <c r="AE87" s="143"/>
      <c r="AF87" s="143"/>
      <c r="AG87" s="143"/>
      <c r="AH87" s="143"/>
      <c r="AI87" s="143"/>
      <c r="AJ87" s="143"/>
      <c r="AL87" s="143" t="s">
        <v>969</v>
      </c>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343" t="s">
        <v>970</v>
      </c>
      <c r="BK87" s="554"/>
      <c r="BL87" s="527"/>
      <c r="BM87" s="526"/>
      <c r="BO87" s="143"/>
      <c r="BP87" s="143"/>
      <c r="BQ87" s="143"/>
      <c r="BR87" s="143"/>
    </row>
    <row r="88" spans="1:70" ht="13.5" customHeight="1" x14ac:dyDescent="0.25">
      <c r="A88" s="143"/>
      <c r="B88" s="143"/>
      <c r="C88" s="143"/>
      <c r="D88" s="143"/>
      <c r="E88" s="143"/>
      <c r="F88" s="143"/>
      <c r="G88" s="143"/>
      <c r="H88" s="143"/>
      <c r="I88" s="143"/>
      <c r="J88" s="143"/>
      <c r="K88" s="143"/>
      <c r="L88" s="143"/>
      <c r="M88" s="143"/>
      <c r="N88" s="143"/>
      <c r="O88" s="143"/>
      <c r="P88" s="143"/>
      <c r="Q88" s="143"/>
      <c r="R88" s="143"/>
      <c r="S88" s="143"/>
      <c r="Z88" s="143"/>
      <c r="AA88" s="143"/>
      <c r="AB88" s="143"/>
      <c r="AC88" s="143"/>
      <c r="AD88" s="143"/>
      <c r="AE88" s="143"/>
      <c r="AF88" s="143"/>
      <c r="AG88" s="143"/>
      <c r="AH88" s="143"/>
      <c r="AI88" s="143"/>
      <c r="AJ88" s="143"/>
      <c r="AL88" s="143" t="s">
        <v>971</v>
      </c>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343" t="s">
        <v>972</v>
      </c>
      <c r="BK88" s="554"/>
      <c r="BL88" s="527"/>
      <c r="BM88" s="526"/>
      <c r="BO88" s="143"/>
      <c r="BP88" s="143"/>
      <c r="BQ88" s="143"/>
      <c r="BR88" s="143"/>
    </row>
    <row r="89" spans="1:70" ht="13.5" customHeight="1" x14ac:dyDescent="0.25">
      <c r="A89" s="143"/>
      <c r="B89" s="20" t="s">
        <v>973</v>
      </c>
      <c r="C89" s="20"/>
      <c r="D89" s="20"/>
      <c r="E89" s="20"/>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v>3</v>
      </c>
      <c r="AF89" s="554"/>
      <c r="AG89" s="527"/>
      <c r="AH89" s="526"/>
      <c r="AI89" s="178"/>
      <c r="AJ89" s="143"/>
      <c r="AL89" s="143" t="s">
        <v>974</v>
      </c>
      <c r="AM89" s="143"/>
      <c r="AN89" s="143"/>
      <c r="AO89" s="143"/>
      <c r="AP89" s="143"/>
      <c r="AQ89" s="143"/>
      <c r="AR89" s="143"/>
      <c r="AS89" s="143"/>
      <c r="AT89" s="143"/>
      <c r="AU89" s="143"/>
      <c r="AV89" s="201"/>
      <c r="AW89" s="143"/>
      <c r="AX89" s="143"/>
      <c r="AY89" s="143"/>
      <c r="AZ89" s="143"/>
      <c r="BA89" s="143"/>
      <c r="BB89" s="143"/>
      <c r="BC89" s="143"/>
      <c r="BD89" s="143"/>
      <c r="BE89" s="143"/>
      <c r="BF89" s="143"/>
      <c r="BG89" s="143"/>
      <c r="BH89" s="143"/>
      <c r="BI89" s="143"/>
      <c r="BJ89" s="343" t="s">
        <v>975</v>
      </c>
      <c r="BK89" s="554"/>
      <c r="BL89" s="527"/>
      <c r="BM89" s="526"/>
      <c r="BO89" s="143"/>
      <c r="BP89" s="143"/>
      <c r="BQ89" s="143"/>
      <c r="BR89" s="143"/>
    </row>
    <row r="90" spans="1:70" ht="13.5" customHeight="1" x14ac:dyDescent="0.25">
      <c r="A90" s="143"/>
      <c r="B90" s="143"/>
      <c r="C90" s="143"/>
      <c r="D90" s="143"/>
      <c r="E90" s="143"/>
      <c r="F90" s="143"/>
      <c r="G90" s="143"/>
      <c r="H90" s="143"/>
      <c r="I90" s="143"/>
      <c r="J90" s="143"/>
      <c r="K90" s="143"/>
      <c r="L90" s="143"/>
      <c r="M90" s="143"/>
      <c r="N90" s="143"/>
      <c r="O90" s="143"/>
      <c r="P90" s="143"/>
      <c r="Q90" s="143"/>
      <c r="R90" s="143"/>
      <c r="S90" s="143"/>
      <c r="T90" s="143"/>
      <c r="U90" s="143"/>
      <c r="V90" s="143"/>
      <c r="W90" s="143"/>
      <c r="X90" s="143"/>
      <c r="Y90" s="143"/>
      <c r="Z90" s="143"/>
      <c r="AA90" s="143"/>
      <c r="AB90" s="143"/>
      <c r="AC90" s="143"/>
      <c r="AD90" s="143"/>
      <c r="AE90" s="143"/>
      <c r="AF90" s="143"/>
      <c r="AG90" s="143"/>
      <c r="AH90" s="143"/>
      <c r="AI90" s="178"/>
      <c r="AJ90" s="143"/>
      <c r="AL90" s="143" t="s">
        <v>976</v>
      </c>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343" t="s">
        <v>977</v>
      </c>
      <c r="BK90" s="554"/>
      <c r="BL90" s="527"/>
      <c r="BM90" s="526"/>
      <c r="BO90" s="143"/>
      <c r="BP90" s="143"/>
      <c r="BQ90" s="143"/>
      <c r="BR90" s="143"/>
    </row>
    <row r="91" spans="1:70" ht="13.5" customHeight="1" x14ac:dyDescent="0.25">
      <c r="A91" s="143"/>
      <c r="B91" s="20" t="s">
        <v>978</v>
      </c>
      <c r="C91" s="20"/>
      <c r="D91" s="20"/>
      <c r="E91" s="20"/>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v>4</v>
      </c>
      <c r="AF91" s="554"/>
      <c r="AG91" s="527"/>
      <c r="AH91" s="526"/>
      <c r="AI91" s="143"/>
      <c r="AJ91" s="143"/>
      <c r="AL91" s="143" t="s">
        <v>979</v>
      </c>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343" t="s">
        <v>980</v>
      </c>
      <c r="BK91" s="554"/>
      <c r="BL91" s="527"/>
      <c r="BM91" s="526"/>
      <c r="BO91" s="143"/>
      <c r="BP91" s="143"/>
      <c r="BQ91" s="143"/>
      <c r="BR91" s="143"/>
    </row>
    <row r="92" spans="1:70" ht="13.5" customHeight="1" x14ac:dyDescent="0.25">
      <c r="A92" s="143"/>
      <c r="B92" s="143"/>
      <c r="C92" s="143"/>
      <c r="D92" s="143"/>
      <c r="E92" s="143"/>
      <c r="F92" s="143"/>
      <c r="G92" s="143"/>
      <c r="H92" s="143"/>
      <c r="I92" s="143"/>
      <c r="J92" s="143"/>
      <c r="K92" s="143"/>
      <c r="L92" s="143"/>
      <c r="M92" s="143"/>
      <c r="N92" s="143"/>
      <c r="O92" s="143"/>
      <c r="P92" s="143"/>
      <c r="Q92" s="143"/>
      <c r="R92" s="143"/>
      <c r="S92" s="143"/>
      <c r="T92" s="143"/>
      <c r="U92" s="143"/>
      <c r="V92" s="143"/>
      <c r="W92" s="143"/>
      <c r="X92" s="143"/>
      <c r="Y92" s="143"/>
      <c r="Z92" s="143"/>
      <c r="AA92" s="143"/>
      <c r="AB92" s="143"/>
      <c r="AC92" s="143"/>
      <c r="AD92" s="143"/>
      <c r="AE92" s="143"/>
      <c r="AF92" s="143"/>
      <c r="AG92" s="143"/>
      <c r="AH92" s="143"/>
      <c r="AI92" s="143"/>
      <c r="AJ92" s="143"/>
      <c r="AK92" s="143"/>
      <c r="BJ92" s="30"/>
      <c r="BK92" s="142"/>
      <c r="BL92" s="142"/>
      <c r="BM92" s="142"/>
      <c r="BN92" s="143"/>
      <c r="BO92" s="143"/>
      <c r="BP92" s="143"/>
      <c r="BQ92" s="143"/>
      <c r="BR92" s="143"/>
    </row>
    <row r="93" spans="1:70" ht="13.5" customHeight="1" x14ac:dyDescent="0.25">
      <c r="A93" s="143"/>
      <c r="B93" s="20" t="s">
        <v>981</v>
      </c>
      <c r="C93" s="20"/>
      <c r="D93" s="20"/>
      <c r="E93" s="20"/>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v>5</v>
      </c>
      <c r="AF93" s="554"/>
      <c r="AG93" s="527"/>
      <c r="AH93" s="526"/>
      <c r="AI93" s="143"/>
      <c r="AJ93" s="143"/>
      <c r="AK93" s="143"/>
      <c r="AL93" s="30"/>
      <c r="BJ93" s="30"/>
      <c r="BK93" s="142"/>
      <c r="BL93" s="142"/>
      <c r="BM93" s="142"/>
      <c r="BN93" s="143"/>
      <c r="BO93" s="143"/>
      <c r="BP93" s="143"/>
      <c r="BQ93" s="143"/>
      <c r="BR93" s="143"/>
    </row>
    <row r="94" spans="1:70" ht="13.5" customHeight="1" x14ac:dyDescent="0.25">
      <c r="A94" s="143"/>
      <c r="B94" s="143"/>
      <c r="C94" s="143"/>
      <c r="D94" s="143"/>
      <c r="E94" s="143"/>
      <c r="F94" s="143"/>
      <c r="G94" s="143"/>
      <c r="H94" s="143"/>
      <c r="I94" s="143"/>
      <c r="J94" s="143"/>
      <c r="K94" s="143"/>
      <c r="L94" s="143"/>
      <c r="M94" s="143"/>
      <c r="N94" s="143"/>
      <c r="O94" s="143"/>
      <c r="P94" s="143"/>
      <c r="Q94" s="143"/>
      <c r="R94" s="143"/>
      <c r="S94" s="143"/>
      <c r="T94" s="143"/>
      <c r="U94" s="143"/>
      <c r="V94" s="143"/>
      <c r="W94" s="143"/>
      <c r="X94" s="143"/>
      <c r="Y94" s="143"/>
      <c r="Z94" s="143"/>
      <c r="AA94" s="143"/>
      <c r="AB94" s="143"/>
      <c r="AC94" s="143"/>
      <c r="AD94" s="143"/>
      <c r="AE94" s="143"/>
      <c r="AF94" s="143"/>
      <c r="AG94" s="143"/>
      <c r="AH94" s="143"/>
      <c r="AI94" s="143"/>
      <c r="AJ94" s="143"/>
      <c r="AK94" s="143" t="s">
        <v>982</v>
      </c>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v>9</v>
      </c>
      <c r="BO94" s="554" t="str">
        <f>IF(SUM(AB101:AD110,BK85:BM91)=0,"",SUM(AB101:AD110,BK85:BM91))</f>
        <v/>
      </c>
      <c r="BP94" s="527"/>
      <c r="BQ94" s="526"/>
      <c r="BR94" s="143"/>
    </row>
    <row r="95" spans="1:70" ht="13.5" customHeight="1" x14ac:dyDescent="0.25">
      <c r="A95" s="143"/>
      <c r="B95" s="20" t="s">
        <v>983</v>
      </c>
      <c r="C95" s="20"/>
      <c r="D95" s="20"/>
      <c r="E95" s="20"/>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v>6</v>
      </c>
      <c r="AF95" s="554"/>
      <c r="AG95" s="527"/>
      <c r="AH95" s="526"/>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c r="BO95" s="143"/>
      <c r="BP95" s="143"/>
      <c r="BQ95" s="143"/>
      <c r="BR95" s="143"/>
    </row>
    <row r="96" spans="1:70" ht="13.5" customHeight="1" x14ac:dyDescent="0.25">
      <c r="A96" s="143"/>
      <c r="B96" s="143"/>
      <c r="C96" s="143"/>
      <c r="D96" s="143"/>
      <c r="E96" s="143"/>
      <c r="F96" s="143"/>
      <c r="G96" s="143"/>
      <c r="H96" s="143"/>
      <c r="I96" s="143"/>
      <c r="J96" s="143"/>
      <c r="K96" s="143"/>
      <c r="L96" s="143"/>
      <c r="M96" s="143"/>
      <c r="N96" s="143"/>
      <c r="O96" s="143"/>
      <c r="P96" s="143"/>
      <c r="Q96" s="143"/>
      <c r="R96" s="143"/>
      <c r="S96" s="143"/>
      <c r="T96" s="143"/>
      <c r="U96" s="143"/>
      <c r="V96" s="143"/>
      <c r="W96" s="143"/>
      <c r="X96" s="143"/>
      <c r="Y96" s="143"/>
      <c r="Z96" s="143"/>
      <c r="AA96" s="143"/>
      <c r="AB96" s="143"/>
      <c r="AC96" s="143"/>
      <c r="AD96" s="143"/>
      <c r="AE96" s="143"/>
      <c r="AF96" s="143"/>
      <c r="AG96" s="143"/>
      <c r="AH96" s="143"/>
      <c r="AI96" s="143"/>
      <c r="AJ96" s="143"/>
      <c r="AK96" s="20" t="s">
        <v>984</v>
      </c>
      <c r="AL96" s="20"/>
      <c r="AM96" s="20"/>
      <c r="AN96" s="20"/>
      <c r="AO96" s="20"/>
      <c r="AP96" s="20"/>
      <c r="AQ96" s="20"/>
      <c r="AR96" s="20"/>
      <c r="AS96" s="20"/>
      <c r="AT96" s="20"/>
      <c r="AU96" s="20"/>
      <c r="AV96" s="20"/>
      <c r="AW96" s="20"/>
      <c r="AX96" s="20"/>
      <c r="AY96" s="20"/>
      <c r="AZ96" s="20"/>
      <c r="BA96" s="143"/>
      <c r="BB96" s="143"/>
      <c r="BC96" s="20"/>
      <c r="BD96" s="20"/>
      <c r="BE96" s="20"/>
      <c r="BF96" s="20"/>
      <c r="BG96" s="20"/>
      <c r="BH96" s="20"/>
      <c r="BI96" s="20"/>
      <c r="BJ96" s="20"/>
      <c r="BK96" s="20"/>
      <c r="BL96" s="20"/>
      <c r="BM96" s="20"/>
      <c r="BN96" s="20">
        <v>10</v>
      </c>
      <c r="BO96" s="554" t="str">
        <f>IF(SUM(AF84,AF86,AF89,AF91,AF93,AF95,AF97,BO94)=0,"",SUM(AF84,AF86,AF89,AF91,AF93,AF95,AF97,BO94))</f>
        <v/>
      </c>
      <c r="BP96" s="527"/>
      <c r="BQ96" s="526"/>
      <c r="BR96" s="143"/>
    </row>
    <row r="97" spans="1:70" ht="13.5" customHeight="1" x14ac:dyDescent="0.25">
      <c r="A97" s="143"/>
      <c r="B97" s="20" t="s">
        <v>985</v>
      </c>
      <c r="C97" s="20"/>
      <c r="D97" s="20"/>
      <c r="E97" s="20"/>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v>7</v>
      </c>
      <c r="AF97" s="554"/>
      <c r="AG97" s="527"/>
      <c r="AH97" s="526"/>
      <c r="AI97" s="178"/>
      <c r="AJ97" s="143"/>
      <c r="BR97" s="143"/>
    </row>
    <row r="98" spans="1:70" ht="13.5" customHeight="1" x14ac:dyDescent="0.25">
      <c r="A98" s="143"/>
      <c r="B98" s="143"/>
      <c r="C98" s="143"/>
      <c r="D98" s="143"/>
      <c r="E98" s="143"/>
      <c r="F98" s="143"/>
      <c r="G98" s="143"/>
      <c r="H98" s="143"/>
      <c r="I98" s="143"/>
      <c r="J98" s="143"/>
      <c r="K98" s="143"/>
      <c r="L98" s="143"/>
      <c r="M98" s="143"/>
      <c r="N98" s="143"/>
      <c r="O98" s="143"/>
      <c r="P98" s="143"/>
      <c r="Q98" s="143"/>
      <c r="R98" s="143"/>
      <c r="S98" s="143"/>
      <c r="T98" s="143"/>
      <c r="U98" s="143"/>
      <c r="V98" s="143"/>
      <c r="W98" s="143"/>
      <c r="X98" s="143"/>
      <c r="Y98" s="143"/>
      <c r="Z98" s="143"/>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row>
    <row r="99" spans="1:70" ht="13.5" customHeight="1" x14ac:dyDescent="0.25">
      <c r="A99" s="143"/>
      <c r="AE99" s="20"/>
      <c r="AF99" s="20"/>
      <c r="AG99" s="20"/>
      <c r="AH99" s="20"/>
      <c r="AI99" s="178"/>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c r="BO99" s="143"/>
      <c r="BP99" s="143"/>
      <c r="BQ99" s="143"/>
      <c r="BR99" s="143"/>
    </row>
    <row r="100" spans="1:70" ht="13.5" customHeight="1" x14ac:dyDescent="0.25">
      <c r="A100" s="143"/>
      <c r="B100" s="20" t="s">
        <v>986</v>
      </c>
      <c r="C100" s="20"/>
      <c r="D100" s="20"/>
      <c r="E100" s="20"/>
      <c r="F100" s="20"/>
      <c r="G100" s="20"/>
      <c r="H100" s="20"/>
      <c r="I100" s="20"/>
      <c r="J100" s="20"/>
      <c r="K100" s="143"/>
      <c r="L100" s="143"/>
      <c r="M100" s="143"/>
      <c r="N100" s="143"/>
      <c r="O100" s="143"/>
      <c r="P100" s="143"/>
      <c r="Q100" s="143"/>
      <c r="R100" s="143"/>
      <c r="S100" s="143"/>
      <c r="T100" s="143"/>
      <c r="U100" s="143"/>
      <c r="V100" s="143"/>
      <c r="W100" s="143"/>
      <c r="X100" s="143"/>
      <c r="Y100" s="143"/>
      <c r="Z100" s="143"/>
      <c r="AA100" s="143"/>
      <c r="AB100" s="143"/>
      <c r="AC100" s="20"/>
      <c r="AD100" s="20"/>
      <c r="AE100" s="143"/>
      <c r="AF100" s="143"/>
      <c r="AG100" s="143"/>
      <c r="AH100" s="143"/>
      <c r="AI100" s="143"/>
      <c r="AJ100" s="143"/>
      <c r="AK100" s="353" t="s">
        <v>987</v>
      </c>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row>
    <row r="101" spans="1:70" ht="13.5" customHeight="1" x14ac:dyDescent="0.25">
      <c r="A101" s="143"/>
      <c r="B101" s="143"/>
      <c r="C101" s="143" t="s">
        <v>988</v>
      </c>
      <c r="D101" s="143"/>
      <c r="E101" s="143"/>
      <c r="F101" s="143"/>
      <c r="G101" s="143"/>
      <c r="H101" s="143"/>
      <c r="I101" s="143"/>
      <c r="J101" s="143"/>
      <c r="K101" s="143"/>
      <c r="L101" s="143"/>
      <c r="M101" s="143"/>
      <c r="N101" s="143"/>
      <c r="O101" s="143"/>
      <c r="P101" s="143"/>
      <c r="Q101" s="143"/>
      <c r="R101" s="143"/>
      <c r="S101" s="143"/>
      <c r="T101" s="143"/>
      <c r="U101" s="143"/>
      <c r="V101" s="143"/>
      <c r="W101" s="143"/>
      <c r="X101" s="143"/>
      <c r="Y101" s="143"/>
      <c r="Z101" s="143"/>
      <c r="AA101" s="343" t="s">
        <v>989</v>
      </c>
      <c r="AB101" s="554"/>
      <c r="AC101" s="527"/>
      <c r="AD101" s="526"/>
      <c r="AE101" s="143"/>
      <c r="AF101" s="143"/>
      <c r="AG101" s="143"/>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row>
    <row r="102" spans="1:70" ht="13.5" customHeight="1" x14ac:dyDescent="0.25">
      <c r="A102" s="143"/>
      <c r="B102" s="143"/>
      <c r="C102" s="143" t="s">
        <v>990</v>
      </c>
      <c r="D102" s="143"/>
      <c r="E102" s="143"/>
      <c r="F102" s="143"/>
      <c r="G102" s="143"/>
      <c r="H102" s="143"/>
      <c r="I102" s="143"/>
      <c r="J102" s="143"/>
      <c r="K102" s="143"/>
      <c r="L102" s="143"/>
      <c r="M102" s="143"/>
      <c r="N102" s="143"/>
      <c r="O102" s="143"/>
      <c r="P102" s="143"/>
      <c r="Q102" s="143"/>
      <c r="R102" s="143"/>
      <c r="S102" s="143"/>
      <c r="T102" s="143"/>
      <c r="U102" s="143"/>
      <c r="V102" s="143"/>
      <c r="W102" s="143"/>
      <c r="X102" s="143"/>
      <c r="Y102" s="143"/>
      <c r="Z102" s="143"/>
      <c r="AA102" s="343" t="s">
        <v>991</v>
      </c>
      <c r="AB102" s="554"/>
      <c r="AC102" s="527"/>
      <c r="AD102" s="526"/>
      <c r="AE102" s="143"/>
      <c r="AF102" s="143"/>
      <c r="AG102" s="143"/>
      <c r="AH102" s="143"/>
      <c r="AI102" s="143"/>
      <c r="AJ102" s="143"/>
      <c r="AK102" s="20" t="s">
        <v>992</v>
      </c>
      <c r="AL102" s="20"/>
      <c r="AM102" s="20"/>
      <c r="AN102" s="20"/>
      <c r="AO102" s="20"/>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v>11</v>
      </c>
      <c r="BO102" s="554"/>
      <c r="BP102" s="527"/>
      <c r="BQ102" s="526"/>
    </row>
    <row r="103" spans="1:70" ht="13.5" customHeight="1" x14ac:dyDescent="0.25">
      <c r="A103" s="143"/>
      <c r="B103" s="143"/>
      <c r="C103" s="143" t="s">
        <v>993</v>
      </c>
      <c r="D103" s="143"/>
      <c r="E103" s="143"/>
      <c r="F103" s="143"/>
      <c r="G103" s="143"/>
      <c r="H103" s="143"/>
      <c r="I103" s="143"/>
      <c r="J103" s="143"/>
      <c r="K103" s="143"/>
      <c r="L103" s="143"/>
      <c r="M103" s="143"/>
      <c r="N103" s="143"/>
      <c r="O103" s="143"/>
      <c r="P103" s="143"/>
      <c r="Q103" s="143"/>
      <c r="R103" s="143"/>
      <c r="S103" s="143"/>
      <c r="T103" s="143"/>
      <c r="U103" s="143"/>
      <c r="V103" s="143"/>
      <c r="W103" s="143"/>
      <c r="X103" s="143"/>
      <c r="Y103" s="143"/>
      <c r="Z103" s="143"/>
      <c r="AA103" s="343" t="s">
        <v>994</v>
      </c>
      <c r="AB103" s="554"/>
      <c r="AC103" s="527"/>
      <c r="AD103" s="526"/>
      <c r="AE103" s="143"/>
      <c r="AF103" s="143"/>
      <c r="AG103" s="143"/>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row>
    <row r="104" spans="1:70" ht="13.5" customHeight="1" x14ac:dyDescent="0.25">
      <c r="A104" s="143"/>
      <c r="B104" s="143"/>
      <c r="C104" s="143" t="s">
        <v>995</v>
      </c>
      <c r="D104" s="143"/>
      <c r="E104" s="143"/>
      <c r="F104" s="143"/>
      <c r="G104" s="143"/>
      <c r="H104" s="143"/>
      <c r="I104" s="143"/>
      <c r="J104" s="143"/>
      <c r="K104" s="143"/>
      <c r="L104" s="143"/>
      <c r="M104" s="143"/>
      <c r="N104" s="143"/>
      <c r="O104" s="143"/>
      <c r="P104" s="143"/>
      <c r="Q104" s="143"/>
      <c r="R104" s="143"/>
      <c r="S104" s="143"/>
      <c r="T104" s="143"/>
      <c r="U104" s="143"/>
      <c r="V104" s="143"/>
      <c r="W104" s="143"/>
      <c r="X104" s="143"/>
      <c r="Y104" s="143"/>
      <c r="Z104" s="143"/>
      <c r="AA104" s="343" t="s">
        <v>996</v>
      </c>
      <c r="AB104" s="554"/>
      <c r="AC104" s="527"/>
      <c r="AD104" s="526"/>
      <c r="AE104" s="143"/>
      <c r="AF104" s="143"/>
      <c r="AG104" s="143"/>
      <c r="AH104" s="143"/>
      <c r="AI104" s="143"/>
      <c r="AJ104" s="143"/>
      <c r="AK104" s="20" t="s">
        <v>997</v>
      </c>
      <c r="AL104" s="20"/>
      <c r="AM104" s="20"/>
      <c r="AN104" s="20"/>
      <c r="AO104" s="20"/>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78"/>
      <c r="BK104" s="178"/>
      <c r="BL104" s="143"/>
      <c r="BM104" s="143"/>
      <c r="BN104" s="358">
        <v>12</v>
      </c>
      <c r="BO104" s="554"/>
      <c r="BP104" s="527"/>
      <c r="BQ104" s="526"/>
    </row>
    <row r="105" spans="1:70" ht="13.5" customHeight="1" x14ac:dyDescent="0.25">
      <c r="A105" s="143"/>
      <c r="B105" s="143"/>
      <c r="C105" s="143" t="s">
        <v>998</v>
      </c>
      <c r="D105" s="143"/>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c r="AA105" s="343" t="s">
        <v>999</v>
      </c>
      <c r="AB105" s="554"/>
      <c r="AC105" s="527"/>
      <c r="AD105" s="526"/>
      <c r="AE105" s="143"/>
      <c r="AF105" s="143"/>
      <c r="AG105" s="143"/>
      <c r="AH105" s="143"/>
      <c r="AI105" s="178"/>
      <c r="AJ105" s="143"/>
      <c r="AK105" s="143"/>
      <c r="AL105" s="50"/>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143"/>
      <c r="BN105" s="143"/>
      <c r="BO105" s="143"/>
      <c r="BP105" s="143"/>
      <c r="BQ105" s="143"/>
    </row>
    <row r="106" spans="1:70" ht="13.5" customHeight="1" x14ac:dyDescent="0.25">
      <c r="A106" s="143"/>
      <c r="B106" s="143"/>
      <c r="C106" s="143" t="s">
        <v>1000</v>
      </c>
      <c r="D106" s="143"/>
      <c r="E106" s="143"/>
      <c r="F106" s="143"/>
      <c r="G106" s="143"/>
      <c r="H106" s="143"/>
      <c r="I106" s="143"/>
      <c r="J106" s="143"/>
      <c r="K106" s="143"/>
      <c r="L106" s="143"/>
      <c r="M106" s="143"/>
      <c r="N106" s="143"/>
      <c r="O106" s="143"/>
      <c r="P106" s="143"/>
      <c r="Q106" s="143"/>
      <c r="R106" s="143"/>
      <c r="S106" s="143"/>
      <c r="T106" s="143"/>
      <c r="U106" s="143"/>
      <c r="V106" s="143"/>
      <c r="W106" s="143"/>
      <c r="X106" s="143"/>
      <c r="Y106" s="143"/>
      <c r="Z106" s="143"/>
      <c r="AA106" s="343" t="s">
        <v>1001</v>
      </c>
      <c r="AB106" s="554"/>
      <c r="AC106" s="527"/>
      <c r="AD106" s="526"/>
      <c r="AE106" s="143"/>
      <c r="AF106" s="143"/>
      <c r="AG106" s="143"/>
      <c r="AH106" s="143"/>
      <c r="AI106" s="178"/>
      <c r="AJ106" s="143"/>
      <c r="AK106" s="20" t="s">
        <v>1002</v>
      </c>
      <c r="AL106" s="20"/>
      <c r="AM106" s="20"/>
      <c r="AN106" s="20"/>
      <c r="AO106" s="20"/>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78"/>
      <c r="BK106" s="178"/>
      <c r="BL106" s="143"/>
      <c r="BM106" s="143"/>
      <c r="BN106" s="358">
        <v>13</v>
      </c>
      <c r="BO106" s="554"/>
      <c r="BP106" s="527"/>
      <c r="BQ106" s="526"/>
    </row>
    <row r="107" spans="1:70" ht="13.5" customHeight="1" x14ac:dyDescent="0.25">
      <c r="A107" s="143"/>
      <c r="B107" s="143"/>
      <c r="C107" s="143" t="s">
        <v>1003</v>
      </c>
      <c r="D107" s="143"/>
      <c r="E107" s="143"/>
      <c r="F107" s="143"/>
      <c r="G107" s="143"/>
      <c r="H107" s="143"/>
      <c r="I107" s="143"/>
      <c r="J107" s="143"/>
      <c r="K107" s="143"/>
      <c r="L107" s="143"/>
      <c r="M107" s="143"/>
      <c r="N107" s="143"/>
      <c r="O107" s="143"/>
      <c r="P107" s="143"/>
      <c r="Q107" s="143"/>
      <c r="R107" s="143"/>
      <c r="S107" s="143"/>
      <c r="T107" s="143"/>
      <c r="U107" s="143"/>
      <c r="V107" s="143"/>
      <c r="W107" s="143"/>
      <c r="X107" s="143"/>
      <c r="Y107" s="143"/>
      <c r="Z107" s="143"/>
      <c r="AA107" s="343" t="s">
        <v>1004</v>
      </c>
      <c r="AB107" s="554"/>
      <c r="AC107" s="527"/>
      <c r="AD107" s="526"/>
      <c r="AE107" s="143"/>
      <c r="AF107" s="143"/>
      <c r="AG107" s="143"/>
      <c r="AH107" s="143"/>
      <c r="AI107" s="143"/>
      <c r="AJ107" s="143"/>
      <c r="AK107" s="143"/>
      <c r="AL107" s="143"/>
      <c r="AM107" s="143"/>
      <c r="AN107" s="143"/>
      <c r="AO107" s="143"/>
      <c r="AP107" s="143"/>
      <c r="AQ107" s="143"/>
      <c r="AR107" s="143"/>
      <c r="AS107" s="143"/>
      <c r="AT107" s="143"/>
      <c r="AU107" s="143"/>
      <c r="AV107" s="143"/>
      <c r="AW107" s="143"/>
      <c r="AX107" s="143"/>
      <c r="AY107" s="143"/>
      <c r="AZ107" s="143"/>
      <c r="BA107" s="359"/>
      <c r="BB107" s="143"/>
      <c r="BC107" s="143"/>
      <c r="BD107" s="143"/>
      <c r="BE107" s="143"/>
      <c r="BF107" s="143"/>
      <c r="BG107" s="143"/>
      <c r="BH107" s="143"/>
      <c r="BI107" s="143"/>
      <c r="BJ107" s="143"/>
      <c r="BK107" s="143"/>
      <c r="BL107" s="143"/>
      <c r="BM107" s="143"/>
      <c r="BN107" s="143"/>
      <c r="BO107" s="143"/>
      <c r="BP107" s="143"/>
      <c r="BQ107" s="143"/>
    </row>
    <row r="108" spans="1:70" ht="13.5" customHeight="1" x14ac:dyDescent="0.25">
      <c r="A108" s="143"/>
      <c r="B108" s="143"/>
      <c r="C108" s="143" t="s">
        <v>1005</v>
      </c>
      <c r="D108" s="143"/>
      <c r="E108" s="143"/>
      <c r="F108" s="143"/>
      <c r="G108" s="143"/>
      <c r="H108" s="143"/>
      <c r="I108" s="143"/>
      <c r="J108" s="143"/>
      <c r="K108" s="143"/>
      <c r="L108" s="143"/>
      <c r="M108" s="143"/>
      <c r="N108" s="143"/>
      <c r="O108" s="143"/>
      <c r="P108" s="143"/>
      <c r="Q108" s="143"/>
      <c r="R108" s="143"/>
      <c r="S108" s="143"/>
      <c r="T108" s="143"/>
      <c r="U108" s="143"/>
      <c r="V108" s="143"/>
      <c r="W108" s="143"/>
      <c r="X108" s="143"/>
      <c r="Y108" s="143"/>
      <c r="Z108" s="143"/>
      <c r="AA108" s="343" t="s">
        <v>1006</v>
      </c>
      <c r="AB108" s="554"/>
      <c r="AC108" s="527"/>
      <c r="AD108" s="526"/>
      <c r="AE108" s="143"/>
      <c r="AF108" s="143"/>
      <c r="AG108" s="143"/>
      <c r="AH108" s="143"/>
      <c r="AI108" s="143"/>
      <c r="AJ108" s="143"/>
      <c r="AK108" s="20" t="s">
        <v>1007</v>
      </c>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v>14</v>
      </c>
      <c r="BO108" s="554"/>
      <c r="BP108" s="527"/>
      <c r="BQ108" s="526"/>
    </row>
    <row r="109" spans="1:70" ht="13.5" customHeight="1" x14ac:dyDescent="0.25">
      <c r="A109" s="143"/>
      <c r="B109" s="143"/>
      <c r="C109" s="143" t="s">
        <v>1008</v>
      </c>
      <c r="D109" s="143"/>
      <c r="E109" s="143"/>
      <c r="F109" s="143"/>
      <c r="G109" s="143"/>
      <c r="H109" s="143"/>
      <c r="I109" s="143"/>
      <c r="J109" s="143"/>
      <c r="K109" s="143"/>
      <c r="L109" s="143"/>
      <c r="M109" s="143"/>
      <c r="N109" s="143"/>
      <c r="O109" s="143"/>
      <c r="P109" s="143"/>
      <c r="Q109" s="143"/>
      <c r="R109" s="143"/>
      <c r="S109" s="143"/>
      <c r="T109" s="143"/>
      <c r="U109" s="143"/>
      <c r="V109" s="143"/>
      <c r="W109" s="143"/>
      <c r="X109" s="143"/>
      <c r="Y109" s="143"/>
      <c r="Z109" s="143"/>
      <c r="AA109" s="343" t="s">
        <v>1009</v>
      </c>
      <c r="AB109" s="554"/>
      <c r="AC109" s="527"/>
      <c r="AD109" s="526"/>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78"/>
      <c r="BK109" s="178"/>
      <c r="BL109" s="143"/>
      <c r="BM109" s="143"/>
      <c r="BN109" s="178"/>
      <c r="BO109" s="143"/>
      <c r="BP109" s="143"/>
      <c r="BQ109" s="143"/>
    </row>
    <row r="110" spans="1:70" ht="13.5" customHeight="1" x14ac:dyDescent="0.25">
      <c r="A110" s="143"/>
      <c r="B110" s="143"/>
      <c r="C110" s="143" t="s">
        <v>1010</v>
      </c>
      <c r="D110" s="143"/>
      <c r="E110" s="143"/>
      <c r="F110" s="143"/>
      <c r="G110" s="143"/>
      <c r="H110" s="143"/>
      <c r="I110" s="143"/>
      <c r="J110" s="143"/>
      <c r="K110" s="143"/>
      <c r="L110" s="143"/>
      <c r="M110" s="143"/>
      <c r="N110" s="143"/>
      <c r="O110" s="143"/>
      <c r="P110" s="143"/>
      <c r="Q110" s="143"/>
      <c r="R110" s="143"/>
      <c r="S110" s="143"/>
      <c r="T110" s="143"/>
      <c r="U110" s="143"/>
      <c r="V110" s="143"/>
      <c r="W110" s="143"/>
      <c r="X110" s="143"/>
      <c r="Y110" s="143"/>
      <c r="Z110" s="143"/>
      <c r="AA110" s="343" t="s">
        <v>1011</v>
      </c>
      <c r="AB110" s="554"/>
      <c r="AC110" s="527"/>
      <c r="AD110" s="526"/>
      <c r="AI110" s="143"/>
      <c r="AJ110" s="143"/>
      <c r="AK110" s="143" t="s">
        <v>1012</v>
      </c>
      <c r="AL110" s="143"/>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143"/>
      <c r="BH110" s="143"/>
      <c r="BI110" s="143"/>
      <c r="BJ110" s="178"/>
      <c r="BK110" s="178"/>
      <c r="BL110" s="143"/>
      <c r="BM110" s="143"/>
      <c r="BN110" s="358">
        <v>15</v>
      </c>
      <c r="BO110" s="554"/>
      <c r="BP110" s="527"/>
      <c r="BQ110" s="526"/>
    </row>
    <row r="111" spans="1:70" ht="13.5" customHeight="1" x14ac:dyDescent="0.25">
      <c r="A111" s="143"/>
      <c r="C111" s="30"/>
      <c r="AJ111" s="143"/>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row>
    <row r="112" spans="1:70" ht="13.5" customHeight="1" x14ac:dyDescent="0.25">
      <c r="A112" s="143"/>
      <c r="C112" s="30"/>
      <c r="AA112" s="30"/>
      <c r="AB112" s="142"/>
      <c r="AC112" s="142"/>
      <c r="AD112" s="142"/>
      <c r="AI112" s="178"/>
      <c r="AJ112" s="143"/>
      <c r="AK112" s="143" t="s">
        <v>1013</v>
      </c>
      <c r="AL112" s="143"/>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143"/>
      <c r="BH112" s="143"/>
      <c r="BI112" s="143"/>
      <c r="BJ112" s="178"/>
      <c r="BK112" s="178"/>
      <c r="BL112" s="143"/>
      <c r="BM112" s="143"/>
      <c r="BN112" s="358">
        <v>16</v>
      </c>
      <c r="BO112" s="554"/>
      <c r="BP112" s="527"/>
      <c r="BQ112" s="526"/>
    </row>
    <row r="113" spans="1:71" ht="13.5" customHeight="1" x14ac:dyDescent="0.25">
      <c r="A113" s="143"/>
      <c r="C113" s="30"/>
      <c r="AA113" s="30"/>
      <c r="AB113" s="142"/>
      <c r="AC113" s="142"/>
      <c r="AD113" s="142"/>
      <c r="AI113" s="143"/>
      <c r="AJ113" s="143"/>
    </row>
    <row r="114" spans="1:71" ht="13.5" customHeight="1" x14ac:dyDescent="0.25">
      <c r="A114" s="143"/>
      <c r="AA114" s="30"/>
      <c r="AB114" s="142"/>
      <c r="AC114" s="142"/>
      <c r="AD114" s="142"/>
      <c r="AI114" s="143"/>
      <c r="AJ114" s="143"/>
      <c r="AK114" s="30"/>
      <c r="BO114" s="30"/>
      <c r="BP114" s="142"/>
      <c r="BQ114" s="142"/>
      <c r="BR114" s="142"/>
    </row>
    <row r="115" spans="1:71" ht="13.5" customHeight="1" x14ac:dyDescent="0.25">
      <c r="A115" s="143"/>
      <c r="B115" s="143"/>
      <c r="C115" s="30"/>
      <c r="AA115" s="30"/>
      <c r="AB115" s="142"/>
      <c r="AC115" s="142"/>
      <c r="AD115" s="142"/>
      <c r="AE115" s="143"/>
      <c r="AF115" s="143"/>
      <c r="AG115" s="143"/>
      <c r="AH115" s="143"/>
      <c r="AI115" s="143"/>
      <c r="AJ115" s="143"/>
    </row>
    <row r="116" spans="1:71" ht="13.5" customHeight="1" x14ac:dyDescent="0.25">
      <c r="A116" s="143"/>
      <c r="B116" s="143"/>
      <c r="C116" s="30"/>
      <c r="AA116" s="30"/>
      <c r="AB116" s="142"/>
      <c r="AC116" s="142"/>
      <c r="AD116" s="142"/>
      <c r="AE116" s="143"/>
      <c r="AF116" s="143"/>
      <c r="AG116" s="143"/>
      <c r="AH116" s="143"/>
      <c r="AI116" s="143"/>
      <c r="AJ116" s="143"/>
    </row>
    <row r="117" spans="1:71" ht="13.5" customHeight="1" x14ac:dyDescent="0.25">
      <c r="A117" s="20"/>
      <c r="B117" s="49"/>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20"/>
      <c r="AJ117" s="20"/>
      <c r="AK117" s="49" t="s">
        <v>1014</v>
      </c>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136"/>
    </row>
    <row r="118" spans="1:71" ht="13.5" customHeight="1" x14ac:dyDescent="0.25">
      <c r="A118" s="143"/>
      <c r="AI118" s="143"/>
      <c r="AJ118" s="143"/>
      <c r="AK118" s="143"/>
      <c r="AL118" s="143"/>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143"/>
      <c r="BH118" s="143"/>
      <c r="BI118" s="143"/>
      <c r="BJ118" s="143"/>
      <c r="BK118" s="143"/>
      <c r="BL118" s="143"/>
      <c r="BM118" s="143"/>
      <c r="BN118" s="143"/>
      <c r="BO118" s="143"/>
      <c r="BP118" s="143"/>
      <c r="BQ118" s="143"/>
      <c r="BR118" s="143"/>
    </row>
    <row r="120" spans="1:71" ht="13.5" customHeight="1" x14ac:dyDescent="0.25">
      <c r="A120" s="143"/>
      <c r="B120" s="143" t="s">
        <v>1015</v>
      </c>
      <c r="C120" s="143"/>
      <c r="D120" s="143"/>
      <c r="E120" s="143"/>
      <c r="F120" s="143"/>
      <c r="G120" s="143"/>
      <c r="H120" s="143"/>
      <c r="I120" s="143"/>
      <c r="J120" s="143"/>
      <c r="K120" s="143"/>
      <c r="L120" s="143"/>
      <c r="M120" s="143"/>
      <c r="N120" s="143"/>
      <c r="O120" s="143"/>
      <c r="P120" s="143"/>
      <c r="Q120" s="143"/>
      <c r="R120" s="143"/>
      <c r="S120" s="143"/>
      <c r="T120" s="143"/>
      <c r="U120" s="143"/>
      <c r="V120" s="143"/>
      <c r="W120" s="143"/>
      <c r="X120" s="143"/>
      <c r="Y120" s="143"/>
      <c r="Z120" s="143"/>
      <c r="AA120" s="143"/>
      <c r="AB120" s="143"/>
      <c r="AC120" s="143"/>
      <c r="AD120" s="143"/>
      <c r="AE120" s="143">
        <v>17</v>
      </c>
      <c r="AF120" s="554"/>
      <c r="AG120" s="527"/>
      <c r="AH120" s="526"/>
      <c r="AI120" s="143"/>
      <c r="AJ120" s="143"/>
      <c r="AK120" s="31"/>
      <c r="AL120" s="143"/>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143"/>
      <c r="BH120" s="143"/>
      <c r="BI120" s="143"/>
      <c r="BJ120" s="143"/>
      <c r="BK120" s="143"/>
      <c r="BL120" s="143"/>
      <c r="BM120" s="143"/>
      <c r="BN120" s="143"/>
      <c r="BO120" s="143"/>
      <c r="BP120" s="143"/>
      <c r="BQ120" s="143"/>
      <c r="BR120" s="143"/>
    </row>
    <row r="121" spans="1:71" ht="13.5" customHeight="1" x14ac:dyDescent="0.25">
      <c r="B121" s="143"/>
      <c r="C121" s="143"/>
      <c r="D121" s="143"/>
      <c r="E121" s="143"/>
      <c r="F121" s="143"/>
      <c r="G121" s="143"/>
      <c r="H121" s="143"/>
      <c r="I121" s="143"/>
      <c r="J121" s="143"/>
      <c r="K121" s="143"/>
      <c r="L121" s="143"/>
      <c r="M121" s="143"/>
      <c r="N121" s="143"/>
      <c r="O121" s="143"/>
      <c r="P121" s="143"/>
      <c r="Q121" s="143"/>
      <c r="R121" s="143"/>
      <c r="S121" s="143"/>
      <c r="T121" s="143"/>
      <c r="U121" s="143"/>
      <c r="V121" s="143"/>
      <c r="W121" s="143"/>
      <c r="X121" s="143"/>
      <c r="Y121" s="143"/>
      <c r="Z121" s="143"/>
      <c r="AA121" s="143"/>
      <c r="AB121" s="143"/>
      <c r="AC121" s="143"/>
      <c r="AD121" s="143"/>
      <c r="AE121" s="143"/>
      <c r="AF121" s="143"/>
      <c r="AG121" s="143"/>
      <c r="AH121" s="143"/>
      <c r="AK121" s="353" t="s">
        <v>1016</v>
      </c>
      <c r="AL121" s="20"/>
      <c r="AM121" s="20"/>
      <c r="AN121" s="20"/>
      <c r="AO121" s="20"/>
      <c r="AP121" s="143"/>
      <c r="AQ121" s="143"/>
      <c r="AR121" s="143"/>
      <c r="AS121" s="143"/>
      <c r="AT121" s="143"/>
      <c r="AU121" s="143"/>
      <c r="AV121" s="143"/>
      <c r="AW121" s="143"/>
      <c r="AX121" s="143"/>
      <c r="AY121" s="143"/>
      <c r="AZ121" s="143"/>
      <c r="BA121" s="143"/>
      <c r="BB121" s="143"/>
      <c r="BC121" s="143"/>
      <c r="BD121" s="143"/>
      <c r="BE121" s="143"/>
      <c r="BF121" s="143"/>
      <c r="BG121" s="143"/>
      <c r="BH121" s="143"/>
      <c r="BI121" s="143"/>
      <c r="BJ121" s="143"/>
      <c r="BK121" s="178"/>
      <c r="BL121" s="143"/>
      <c r="BM121" s="143"/>
      <c r="BN121" s="143"/>
      <c r="BO121" s="143"/>
      <c r="BP121" s="143"/>
      <c r="BQ121" s="143"/>
    </row>
    <row r="122" spans="1:71" ht="13.5" customHeight="1" x14ac:dyDescent="0.25">
      <c r="A122" s="143"/>
      <c r="B122" s="143" t="s">
        <v>1017</v>
      </c>
      <c r="C122" s="143"/>
      <c r="D122" s="143"/>
      <c r="E122" s="143"/>
      <c r="F122" s="143"/>
      <c r="G122" s="143"/>
      <c r="H122" s="143"/>
      <c r="I122" s="143"/>
      <c r="J122" s="143"/>
      <c r="K122" s="143"/>
      <c r="L122" s="143"/>
      <c r="M122" s="143"/>
      <c r="N122" s="143"/>
      <c r="O122" s="143"/>
      <c r="P122" s="143"/>
      <c r="Q122" s="143"/>
      <c r="R122" s="143"/>
      <c r="S122" s="143"/>
      <c r="T122" s="143"/>
      <c r="U122" s="143"/>
      <c r="V122" s="143"/>
      <c r="W122" s="143"/>
      <c r="X122" s="143"/>
      <c r="Y122" s="143"/>
      <c r="Z122" s="143"/>
      <c r="AA122" s="143"/>
      <c r="AB122" s="143"/>
      <c r="AC122" s="143"/>
      <c r="AD122" s="143"/>
      <c r="AE122" s="143">
        <v>18</v>
      </c>
      <c r="AF122" s="554"/>
      <c r="AG122" s="527"/>
      <c r="AH122" s="526"/>
      <c r="AJ122" s="143"/>
      <c r="AK122" s="20" t="s">
        <v>1018</v>
      </c>
      <c r="AL122" s="20"/>
      <c r="AM122" s="20"/>
      <c r="AN122" s="20"/>
      <c r="AO122" s="20"/>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K122" s="358">
        <v>1</v>
      </c>
      <c r="BL122" s="554"/>
      <c r="BM122" s="527"/>
      <c r="BN122" s="526"/>
      <c r="BP122" s="143"/>
      <c r="BQ122" s="143"/>
      <c r="BR122" s="143"/>
    </row>
    <row r="123" spans="1:71" ht="13.5" customHeight="1" x14ac:dyDescent="0.25">
      <c r="A123" s="143"/>
      <c r="AJ123" s="143"/>
      <c r="AK123" s="20"/>
      <c r="AL123" s="20"/>
      <c r="AM123" s="20"/>
      <c r="AN123" s="20"/>
      <c r="AO123" s="20"/>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P123" s="143"/>
      <c r="BQ123" s="143"/>
      <c r="BR123" s="143"/>
      <c r="BS123" s="30"/>
    </row>
    <row r="124" spans="1:71" ht="13.5" customHeight="1" x14ac:dyDescent="0.25">
      <c r="A124" s="143"/>
      <c r="B124" s="143" t="s">
        <v>1019</v>
      </c>
      <c r="C124" s="143"/>
      <c r="D124" s="143"/>
      <c r="E124" s="143"/>
      <c r="F124" s="143"/>
      <c r="G124" s="143"/>
      <c r="H124" s="143"/>
      <c r="I124" s="143"/>
      <c r="J124" s="143"/>
      <c r="K124" s="143"/>
      <c r="L124" s="143"/>
      <c r="M124" s="143"/>
      <c r="N124" s="143"/>
      <c r="O124" s="143"/>
      <c r="P124" s="143"/>
      <c r="Q124" s="143"/>
      <c r="R124" s="143"/>
      <c r="S124" s="143"/>
      <c r="T124" s="143"/>
      <c r="U124" s="143"/>
      <c r="V124" s="143"/>
      <c r="W124" s="143"/>
      <c r="X124" s="143"/>
      <c r="Y124" s="143"/>
      <c r="Z124" s="143"/>
      <c r="AA124" s="143"/>
      <c r="AB124" s="143"/>
      <c r="AC124" s="143"/>
      <c r="AD124" s="143"/>
      <c r="AE124" s="143">
        <v>19</v>
      </c>
      <c r="AF124" s="554"/>
      <c r="AG124" s="527"/>
      <c r="AH124" s="526"/>
      <c r="AJ124" s="143"/>
      <c r="AK124" s="179" t="s">
        <v>1020</v>
      </c>
      <c r="AL124" s="20"/>
      <c r="AM124" s="20"/>
      <c r="AN124" s="20"/>
      <c r="AO124" s="20"/>
      <c r="AP124" s="20"/>
      <c r="AQ124" s="20"/>
      <c r="AR124" s="143"/>
      <c r="AS124" s="143"/>
      <c r="AT124" s="143"/>
      <c r="AU124" s="143"/>
      <c r="AV124" s="143"/>
      <c r="AW124" s="143"/>
      <c r="AX124" s="143"/>
      <c r="AY124" s="143"/>
      <c r="AZ124" s="143"/>
      <c r="BA124" s="143"/>
      <c r="BB124" s="143"/>
      <c r="BC124" s="143"/>
      <c r="BD124" s="143"/>
      <c r="BE124" s="143"/>
      <c r="BF124" s="143"/>
      <c r="BG124" s="143">
        <v>2</v>
      </c>
      <c r="BH124" s="554"/>
      <c r="BI124" s="527"/>
      <c r="BJ124" s="526"/>
      <c r="BK124" s="143"/>
      <c r="BL124" s="143"/>
      <c r="BM124" s="143"/>
      <c r="BN124" s="178"/>
      <c r="BP124" s="178"/>
      <c r="BQ124" s="178"/>
      <c r="BR124" s="143"/>
      <c r="BS124" s="30"/>
    </row>
    <row r="125" spans="1:71" ht="13.5" customHeight="1" x14ac:dyDescent="0.25">
      <c r="A125" s="143"/>
      <c r="B125" s="143"/>
      <c r="C125" s="143"/>
      <c r="D125" s="143"/>
      <c r="E125" s="143"/>
      <c r="F125" s="143"/>
      <c r="G125" s="143"/>
      <c r="H125" s="143"/>
      <c r="I125" s="143"/>
      <c r="J125" s="143"/>
      <c r="K125" s="143"/>
      <c r="L125" s="143"/>
      <c r="M125" s="143"/>
      <c r="N125" s="143"/>
      <c r="O125" s="143"/>
      <c r="P125" s="143"/>
      <c r="Q125" s="143"/>
      <c r="R125" s="143"/>
      <c r="S125" s="143"/>
      <c r="T125" s="143"/>
      <c r="U125" s="143"/>
      <c r="V125" s="143"/>
      <c r="W125" s="143"/>
      <c r="X125" s="143"/>
      <c r="Y125" s="143"/>
      <c r="Z125" s="143"/>
      <c r="AA125" s="143"/>
      <c r="AB125" s="143"/>
      <c r="AC125" s="143"/>
      <c r="AD125" s="143"/>
      <c r="AE125" s="143"/>
      <c r="AF125" s="143"/>
      <c r="AG125" s="143"/>
      <c r="AH125" s="178"/>
      <c r="AI125" s="143"/>
      <c r="AJ125" s="143"/>
      <c r="AK125" s="20"/>
      <c r="AL125" s="20"/>
      <c r="AM125" s="20"/>
      <c r="AN125" s="20"/>
      <c r="AO125" s="20"/>
      <c r="AP125" s="143"/>
      <c r="AQ125" s="143"/>
      <c r="AR125" s="143"/>
      <c r="AS125" s="143"/>
      <c r="AT125" s="143"/>
      <c r="AU125" s="143"/>
      <c r="AV125" s="143"/>
      <c r="AW125" s="143"/>
      <c r="AX125" s="143"/>
      <c r="AY125" s="143"/>
      <c r="AZ125" s="143"/>
      <c r="BA125" s="143"/>
      <c r="BB125" s="143"/>
      <c r="BC125" s="143"/>
      <c r="BD125" s="143"/>
      <c r="BE125" s="143"/>
      <c r="BM125" s="143"/>
      <c r="BN125" s="143"/>
      <c r="BP125" s="143"/>
      <c r="BQ125" s="143"/>
      <c r="BR125" s="143"/>
    </row>
    <row r="126" spans="1:71" ht="13.5" customHeight="1" x14ac:dyDescent="0.25">
      <c r="A126" s="143"/>
      <c r="B126" s="143" t="s">
        <v>1021</v>
      </c>
      <c r="C126" s="143"/>
      <c r="D126" s="143"/>
      <c r="E126" s="143"/>
      <c r="F126" s="143"/>
      <c r="G126" s="143"/>
      <c r="H126" s="143"/>
      <c r="I126" s="143"/>
      <c r="J126" s="143"/>
      <c r="K126" s="143"/>
      <c r="L126" s="143"/>
      <c r="M126" s="143"/>
      <c r="N126" s="143"/>
      <c r="O126" s="143"/>
      <c r="P126" s="143"/>
      <c r="Q126" s="143"/>
      <c r="R126" s="143"/>
      <c r="S126" s="143"/>
      <c r="T126" s="143"/>
      <c r="U126" s="143"/>
      <c r="V126" s="143"/>
      <c r="W126" s="143"/>
      <c r="X126" s="143"/>
      <c r="Y126" s="143"/>
      <c r="Z126" s="143"/>
      <c r="AA126" s="143"/>
      <c r="AB126" s="143"/>
      <c r="AC126" s="143"/>
      <c r="AD126" s="143"/>
      <c r="AE126" s="143">
        <v>20</v>
      </c>
      <c r="AF126" s="554"/>
      <c r="AG126" s="527"/>
      <c r="AH126" s="526"/>
      <c r="AI126" s="143"/>
      <c r="AJ126" s="143"/>
      <c r="AK126" s="20" t="s">
        <v>1022</v>
      </c>
      <c r="AL126" s="20"/>
      <c r="AM126" s="20"/>
      <c r="AN126" s="20"/>
      <c r="AO126" s="20"/>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v>3</v>
      </c>
      <c r="BL126" s="554"/>
      <c r="BM126" s="527"/>
      <c r="BN126" s="526"/>
      <c r="BP126" s="143"/>
      <c r="BQ126" s="143"/>
      <c r="BR126" s="143"/>
    </row>
    <row r="127" spans="1:71" ht="13.5" customHeight="1" x14ac:dyDescent="0.25">
      <c r="A127" s="143"/>
      <c r="B127" s="143"/>
      <c r="C127" s="143"/>
      <c r="D127" s="143"/>
      <c r="E127" s="143"/>
      <c r="F127" s="143"/>
      <c r="G127" s="143"/>
      <c r="H127" s="143"/>
      <c r="I127" s="143"/>
      <c r="J127" s="143"/>
      <c r="K127" s="143"/>
      <c r="L127" s="143"/>
      <c r="M127" s="143"/>
      <c r="N127" s="143"/>
      <c r="O127" s="143"/>
      <c r="P127" s="143"/>
      <c r="Q127" s="143"/>
      <c r="R127" s="143"/>
      <c r="S127" s="143"/>
      <c r="T127" s="143"/>
      <c r="U127" s="143"/>
      <c r="V127" s="143"/>
      <c r="W127" s="143"/>
      <c r="X127" s="143"/>
      <c r="Y127" s="143"/>
      <c r="Z127" s="143"/>
      <c r="AA127" s="143"/>
      <c r="AB127" s="143"/>
      <c r="AC127" s="143"/>
      <c r="AD127" s="143"/>
      <c r="AE127" s="143"/>
      <c r="AF127" s="143"/>
      <c r="AG127" s="143"/>
      <c r="AH127" s="143"/>
      <c r="AI127" s="143"/>
      <c r="AJ127" s="143"/>
      <c r="AK127" s="20"/>
      <c r="AL127" s="20"/>
      <c r="AM127" s="20"/>
      <c r="AN127" s="20"/>
      <c r="AO127" s="20"/>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P127" s="143"/>
      <c r="BQ127" s="143"/>
      <c r="BR127" s="143"/>
    </row>
    <row r="128" spans="1:71" ht="13.5" customHeight="1" x14ac:dyDescent="0.25">
      <c r="A128" s="143"/>
      <c r="B128" s="143" t="s">
        <v>1023</v>
      </c>
      <c r="C128" s="143"/>
      <c r="D128" s="143"/>
      <c r="E128" s="143"/>
      <c r="F128" s="143"/>
      <c r="G128" s="143"/>
      <c r="H128" s="143"/>
      <c r="I128" s="143"/>
      <c r="J128" s="143"/>
      <c r="K128" s="143"/>
      <c r="L128" s="143"/>
      <c r="M128" s="143"/>
      <c r="N128" s="143"/>
      <c r="O128" s="143"/>
      <c r="P128" s="143"/>
      <c r="Q128" s="143"/>
      <c r="R128" s="143"/>
      <c r="S128" s="143"/>
      <c r="T128" s="143"/>
      <c r="U128" s="143"/>
      <c r="V128" s="143"/>
      <c r="W128" s="143"/>
      <c r="X128" s="143"/>
      <c r="Y128" s="143"/>
      <c r="Z128" s="143"/>
      <c r="AA128" s="143"/>
      <c r="AB128" s="143"/>
      <c r="AC128" s="143"/>
      <c r="AD128" s="143"/>
      <c r="AE128" s="143">
        <v>21</v>
      </c>
      <c r="AF128" s="554"/>
      <c r="AG128" s="527"/>
      <c r="AH128" s="526"/>
      <c r="AI128" s="143"/>
      <c r="AJ128" s="143"/>
      <c r="AK128" s="20" t="s">
        <v>1024</v>
      </c>
      <c r="AL128" s="20"/>
      <c r="AM128" s="20"/>
      <c r="AN128" s="20"/>
      <c r="AO128" s="20"/>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344"/>
      <c r="BK128" s="344"/>
      <c r="BL128" s="143"/>
      <c r="BM128" s="143"/>
      <c r="BN128" s="143"/>
      <c r="BO128" s="143">
        <v>4</v>
      </c>
      <c r="BP128" s="554"/>
      <c r="BQ128" s="527"/>
      <c r="BR128" s="526"/>
    </row>
    <row r="129" spans="1:70" ht="13.5" customHeight="1" x14ac:dyDescent="0.25">
      <c r="A129" s="143"/>
      <c r="B129" s="143"/>
      <c r="C129" s="143"/>
      <c r="D129" s="143"/>
      <c r="E129" s="143"/>
      <c r="F129" s="143"/>
      <c r="G129" s="143"/>
      <c r="H129" s="143"/>
      <c r="I129" s="143"/>
      <c r="J129" s="143"/>
      <c r="K129" s="143"/>
      <c r="L129" s="143"/>
      <c r="M129" s="143"/>
      <c r="N129" s="143"/>
      <c r="O129" s="143"/>
      <c r="P129" s="143"/>
      <c r="Q129" s="143"/>
      <c r="R129" s="143"/>
      <c r="S129" s="143"/>
      <c r="T129" s="143"/>
      <c r="U129" s="143"/>
      <c r="V129" s="143"/>
      <c r="W129" s="143"/>
      <c r="X129" s="143"/>
      <c r="Y129" s="143"/>
      <c r="Z129" s="143"/>
      <c r="AA129" s="143"/>
      <c r="AB129" s="143"/>
      <c r="AC129" s="143"/>
      <c r="AD129" s="143"/>
      <c r="AE129" s="143"/>
      <c r="AF129" s="143"/>
      <c r="AG129" s="143"/>
      <c r="AH129" s="143"/>
      <c r="AI129" s="143"/>
      <c r="AJ129" s="143"/>
      <c r="AK129" s="20"/>
      <c r="AL129" s="20"/>
      <c r="AM129" s="20"/>
      <c r="AN129" s="20"/>
      <c r="AO129" s="20"/>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78"/>
      <c r="BK129" s="178"/>
      <c r="BL129" s="143"/>
    </row>
    <row r="130" spans="1:70" ht="13.5" customHeight="1" x14ac:dyDescent="0.25">
      <c r="A130" s="143"/>
      <c r="B130" s="143" t="s">
        <v>1025</v>
      </c>
      <c r="C130" s="143"/>
      <c r="D130" s="143"/>
      <c r="E130" s="143"/>
      <c r="F130" s="143"/>
      <c r="G130" s="143"/>
      <c r="H130" s="143"/>
      <c r="I130" s="143"/>
      <c r="J130" s="143"/>
      <c r="K130" s="143"/>
      <c r="L130" s="143"/>
      <c r="M130" s="143"/>
      <c r="N130" s="143"/>
      <c r="O130" s="143"/>
      <c r="P130" s="143"/>
      <c r="Q130" s="143"/>
      <c r="R130" s="143"/>
      <c r="S130" s="143"/>
      <c r="T130" s="143"/>
      <c r="U130" s="143"/>
      <c r="V130" s="143"/>
      <c r="W130" s="143"/>
      <c r="X130" s="143"/>
      <c r="Y130" s="143"/>
      <c r="Z130" s="143"/>
      <c r="AA130" s="143"/>
      <c r="AB130" s="143"/>
      <c r="AC130" s="143"/>
      <c r="AD130" s="143"/>
      <c r="AE130" s="143">
        <v>22</v>
      </c>
      <c r="AF130" s="554"/>
      <c r="AG130" s="527"/>
      <c r="AH130" s="526"/>
      <c r="AI130" s="143"/>
      <c r="AJ130" s="143"/>
      <c r="AK130" s="20"/>
      <c r="AL130" s="20"/>
      <c r="AM130" s="20"/>
      <c r="AN130" s="20"/>
      <c r="AO130" s="20"/>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P130" s="143"/>
      <c r="BQ130" s="143"/>
      <c r="BR130" s="143"/>
    </row>
    <row r="131" spans="1:70" ht="13.5" customHeight="1" x14ac:dyDescent="0.25">
      <c r="A131" s="143"/>
      <c r="B131" s="143"/>
      <c r="C131" s="143"/>
      <c r="D131" s="143"/>
      <c r="E131" s="143"/>
      <c r="F131" s="143"/>
      <c r="G131" s="143"/>
      <c r="H131" s="143"/>
      <c r="I131" s="143"/>
      <c r="J131" s="143"/>
      <c r="K131" s="143"/>
      <c r="L131" s="143"/>
      <c r="M131" s="143"/>
      <c r="N131" s="143"/>
      <c r="O131" s="143"/>
      <c r="P131" s="143"/>
      <c r="Q131" s="143"/>
      <c r="R131" s="143"/>
      <c r="S131" s="143"/>
      <c r="T131" s="143"/>
      <c r="U131" s="143"/>
      <c r="V131" s="143"/>
      <c r="W131" s="143"/>
      <c r="X131" s="143"/>
      <c r="Y131" s="143"/>
      <c r="Z131" s="143"/>
      <c r="AA131" s="143"/>
      <c r="AB131" s="143"/>
      <c r="AC131" s="143"/>
      <c r="AD131" s="143"/>
      <c r="AE131" s="143"/>
      <c r="AF131" s="143"/>
      <c r="AG131" s="143"/>
      <c r="AH131" s="143"/>
      <c r="AI131" s="143"/>
      <c r="AJ131" s="143"/>
      <c r="AK131" s="353" t="s">
        <v>1026</v>
      </c>
      <c r="AL131" s="20"/>
      <c r="AM131" s="20"/>
      <c r="AN131" s="20"/>
      <c r="AO131" s="20"/>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78"/>
      <c r="BK131" s="178"/>
      <c r="BL131" s="143"/>
      <c r="BM131" s="143"/>
      <c r="BN131" s="143"/>
      <c r="BP131" s="143"/>
      <c r="BQ131" s="143"/>
      <c r="BR131" s="143"/>
    </row>
    <row r="132" spans="1:70" ht="13.5" customHeight="1" x14ac:dyDescent="0.25">
      <c r="A132" s="143"/>
      <c r="B132" s="143" t="s">
        <v>1027</v>
      </c>
      <c r="C132" s="143"/>
      <c r="D132" s="143"/>
      <c r="E132" s="143"/>
      <c r="F132" s="143"/>
      <c r="G132" s="143"/>
      <c r="H132" s="143"/>
      <c r="I132" s="143"/>
      <c r="J132" s="143"/>
      <c r="K132" s="143"/>
      <c r="L132" s="143"/>
      <c r="M132" s="143"/>
      <c r="N132" s="143"/>
      <c r="O132" s="143"/>
      <c r="P132" s="143"/>
      <c r="Q132" s="143"/>
      <c r="R132" s="143"/>
      <c r="S132" s="143"/>
      <c r="T132" s="143"/>
      <c r="U132" s="143"/>
      <c r="V132" s="143"/>
      <c r="W132" s="143"/>
      <c r="X132" s="143"/>
      <c r="Y132" s="143"/>
      <c r="Z132" s="143"/>
      <c r="AA132" s="143"/>
      <c r="AB132" s="143"/>
      <c r="AC132" s="143"/>
      <c r="AD132" s="143"/>
      <c r="AE132" s="143">
        <v>23</v>
      </c>
      <c r="AF132" s="554"/>
      <c r="AG132" s="527"/>
      <c r="AH132" s="526"/>
      <c r="AI132" s="143"/>
      <c r="AJ132" s="143"/>
      <c r="AK132" s="20" t="s">
        <v>1028</v>
      </c>
      <c r="AL132" s="20"/>
      <c r="AM132" s="20"/>
      <c r="AN132" s="20"/>
      <c r="AO132" s="20"/>
      <c r="AP132" s="20"/>
      <c r="AQ132" s="20"/>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P132" s="143"/>
      <c r="BQ132" s="143"/>
      <c r="BR132" s="143"/>
    </row>
    <row r="133" spans="1:70" ht="13.5" customHeight="1" x14ac:dyDescent="0.25">
      <c r="A133" s="143"/>
      <c r="B133" s="143"/>
      <c r="C133" s="143"/>
      <c r="D133" s="143"/>
      <c r="E133" s="143"/>
      <c r="F133" s="143"/>
      <c r="G133" s="143"/>
      <c r="H133" s="143"/>
      <c r="I133" s="143"/>
      <c r="J133" s="143"/>
      <c r="K133" s="143"/>
      <c r="L133" s="143"/>
      <c r="M133" s="143"/>
      <c r="N133" s="143"/>
      <c r="O133" s="143"/>
      <c r="P133" s="143"/>
      <c r="Q133" s="143"/>
      <c r="R133" s="143"/>
      <c r="S133" s="143"/>
      <c r="T133" s="143"/>
      <c r="U133" s="143"/>
      <c r="V133" s="143"/>
      <c r="W133" s="143"/>
      <c r="X133" s="143"/>
      <c r="Y133" s="143"/>
      <c r="Z133" s="143"/>
      <c r="AA133" s="143"/>
      <c r="AB133" s="143"/>
      <c r="AC133" s="143"/>
      <c r="AD133" s="143"/>
      <c r="AE133" s="143"/>
      <c r="AF133" s="143"/>
      <c r="AG133" s="143"/>
      <c r="AH133" s="143"/>
      <c r="AI133" s="143"/>
      <c r="AJ133" s="143"/>
      <c r="AK133" s="20"/>
      <c r="AL133" s="20" t="s">
        <v>1029</v>
      </c>
      <c r="AM133" s="20"/>
      <c r="AN133" s="20"/>
      <c r="AO133" s="20"/>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78"/>
      <c r="BK133" s="178"/>
      <c r="BL133" s="143"/>
      <c r="BM133" s="143"/>
      <c r="BN133" s="143"/>
      <c r="BP133" s="143"/>
      <c r="BQ133" s="143"/>
      <c r="BR133" s="143"/>
    </row>
    <row r="134" spans="1:70" ht="13.5" customHeight="1" x14ac:dyDescent="0.25">
      <c r="A134" s="143"/>
      <c r="B134" s="143" t="s">
        <v>1030</v>
      </c>
      <c r="C134" s="143"/>
      <c r="D134" s="143"/>
      <c r="E134" s="143"/>
      <c r="F134" s="143"/>
      <c r="G134" s="143"/>
      <c r="H134" s="143"/>
      <c r="I134" s="143"/>
      <c r="J134" s="143"/>
      <c r="K134" s="143"/>
      <c r="L134" s="143"/>
      <c r="M134" s="143"/>
      <c r="N134" s="143"/>
      <c r="O134" s="143"/>
      <c r="P134" s="143"/>
      <c r="Q134" s="143"/>
      <c r="R134" s="143"/>
      <c r="S134" s="143"/>
      <c r="T134" s="143"/>
      <c r="U134" s="143"/>
      <c r="V134" s="143"/>
      <c r="W134" s="143"/>
      <c r="X134" s="143"/>
      <c r="Y134" s="143"/>
      <c r="Z134" s="143"/>
      <c r="AA134" s="143"/>
      <c r="AB134" s="143"/>
      <c r="AC134" s="143"/>
      <c r="AD134" s="143"/>
      <c r="AE134" s="143"/>
      <c r="AF134" s="143"/>
      <c r="AG134" s="143"/>
      <c r="AH134" s="143"/>
      <c r="AI134" s="143"/>
      <c r="AJ134" s="143"/>
      <c r="AK134" s="20"/>
      <c r="AL134" s="20"/>
      <c r="AM134" s="20" t="s">
        <v>1031</v>
      </c>
      <c r="AN134" s="20"/>
      <c r="AO134" s="20"/>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P134" s="143"/>
      <c r="BQ134" s="143"/>
      <c r="BR134" s="143"/>
    </row>
    <row r="135" spans="1:70" ht="13.5" customHeight="1" x14ac:dyDescent="0.25">
      <c r="A135" s="143"/>
      <c r="B135" s="143"/>
      <c r="C135" s="143" t="s">
        <v>1032</v>
      </c>
      <c r="D135" s="143"/>
      <c r="E135" s="143"/>
      <c r="F135" s="143"/>
      <c r="G135" s="143"/>
      <c r="H135" s="143"/>
      <c r="I135" s="143"/>
      <c r="J135" s="143"/>
      <c r="K135" s="143"/>
      <c r="L135" s="143"/>
      <c r="M135" s="143"/>
      <c r="N135" s="143"/>
      <c r="O135" s="143"/>
      <c r="P135" s="143"/>
      <c r="Q135" s="143"/>
      <c r="R135" s="143"/>
      <c r="S135" s="143"/>
      <c r="T135" s="143"/>
      <c r="U135" s="143"/>
      <c r="V135" s="143"/>
      <c r="W135" s="143"/>
      <c r="X135" s="143"/>
      <c r="Y135" s="143"/>
      <c r="Z135" s="143"/>
      <c r="AA135" s="201" t="s">
        <v>781</v>
      </c>
      <c r="AB135" s="554"/>
      <c r="AC135" s="527"/>
      <c r="AD135" s="526"/>
      <c r="AE135" s="143"/>
      <c r="AF135" s="143"/>
      <c r="AG135" s="143"/>
      <c r="AH135" s="143"/>
      <c r="AI135" s="143"/>
      <c r="AJ135" s="143"/>
      <c r="AK135" s="20"/>
      <c r="AL135" s="20"/>
      <c r="AM135" s="20" t="s">
        <v>1033</v>
      </c>
      <c r="AN135" s="20"/>
      <c r="AO135" s="20"/>
      <c r="AP135" s="143"/>
      <c r="AQ135" s="143"/>
      <c r="AR135" s="143"/>
      <c r="AS135" s="143"/>
      <c r="AT135" s="143"/>
      <c r="AU135" s="345"/>
      <c r="AV135" s="338"/>
      <c r="AW135" s="143"/>
      <c r="AX135" s="143"/>
      <c r="AY135" s="143"/>
      <c r="AZ135" s="143"/>
      <c r="BA135" s="143"/>
      <c r="BB135" s="143"/>
      <c r="BC135" s="143"/>
      <c r="BD135" s="143"/>
      <c r="BE135" s="143"/>
      <c r="BF135" s="143"/>
      <c r="BG135" s="143"/>
      <c r="BH135" s="143"/>
      <c r="BI135" s="143"/>
      <c r="BJ135" s="143"/>
      <c r="BK135" s="201" t="s">
        <v>751</v>
      </c>
      <c r="BL135" s="554"/>
      <c r="BM135" s="527"/>
      <c r="BN135" s="526"/>
      <c r="BP135" s="143"/>
      <c r="BQ135" s="143"/>
      <c r="BR135" s="143"/>
    </row>
    <row r="136" spans="1:70" ht="13.5" customHeight="1" x14ac:dyDescent="0.25">
      <c r="A136" s="143"/>
      <c r="B136" s="143"/>
      <c r="C136" s="143" t="s">
        <v>1034</v>
      </c>
      <c r="D136" s="143"/>
      <c r="E136" s="143"/>
      <c r="F136" s="143"/>
      <c r="G136" s="143"/>
      <c r="H136" s="143"/>
      <c r="I136" s="143"/>
      <c r="J136" s="143"/>
      <c r="K136" s="143"/>
      <c r="L136" s="143"/>
      <c r="M136" s="143"/>
      <c r="N136" s="143"/>
      <c r="O136" s="143"/>
      <c r="P136" s="143"/>
      <c r="Q136" s="143"/>
      <c r="R136" s="143"/>
      <c r="S136" s="143"/>
      <c r="T136" s="143"/>
      <c r="U136" s="143"/>
      <c r="V136" s="143"/>
      <c r="W136" s="143"/>
      <c r="X136" s="143"/>
      <c r="Y136" s="143"/>
      <c r="Z136" s="143"/>
      <c r="AA136" s="201" t="s">
        <v>783</v>
      </c>
      <c r="AB136" s="554"/>
      <c r="AC136" s="527"/>
      <c r="AD136" s="526"/>
      <c r="AE136" s="143"/>
      <c r="AF136" s="143"/>
      <c r="AG136" s="143"/>
      <c r="AH136" s="143"/>
      <c r="AI136" s="143"/>
      <c r="AJ136" s="143"/>
      <c r="AK136" s="20"/>
      <c r="AL136" s="20" t="s">
        <v>1035</v>
      </c>
      <c r="AM136" s="20"/>
      <c r="AN136" s="20"/>
      <c r="AO136" s="20"/>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201" t="s">
        <v>753</v>
      </c>
      <c r="BL136" s="554"/>
      <c r="BM136" s="527"/>
      <c r="BN136" s="526"/>
      <c r="BP136" s="143"/>
      <c r="BQ136" s="143"/>
      <c r="BR136" s="143"/>
    </row>
    <row r="137" spans="1:70" ht="13.5" customHeight="1" x14ac:dyDescent="0.25">
      <c r="A137" s="143"/>
      <c r="B137" s="143"/>
      <c r="C137" s="143" t="s">
        <v>1036</v>
      </c>
      <c r="D137" s="143"/>
      <c r="E137" s="143"/>
      <c r="F137" s="143"/>
      <c r="G137" s="143"/>
      <c r="H137" s="143"/>
      <c r="I137" s="143"/>
      <c r="J137" s="143"/>
      <c r="K137" s="143"/>
      <c r="L137" s="143"/>
      <c r="M137" s="143"/>
      <c r="N137" s="143"/>
      <c r="O137" s="143"/>
      <c r="P137" s="143"/>
      <c r="Q137" s="143"/>
      <c r="R137" s="143"/>
      <c r="S137" s="143"/>
      <c r="T137" s="143"/>
      <c r="U137" s="143"/>
      <c r="V137" s="143"/>
      <c r="W137" s="143"/>
      <c r="X137" s="143"/>
      <c r="Y137" s="143"/>
      <c r="Z137" s="143"/>
      <c r="AA137" s="201" t="s">
        <v>1037</v>
      </c>
      <c r="AB137" s="554"/>
      <c r="AC137" s="527"/>
      <c r="AD137" s="526"/>
      <c r="AE137" s="143"/>
      <c r="AF137" s="143"/>
      <c r="AG137" s="143"/>
      <c r="AH137" s="143"/>
      <c r="AI137" s="143"/>
      <c r="AJ137" s="143"/>
      <c r="AK137" s="20"/>
      <c r="AL137" s="20" t="s">
        <v>1038</v>
      </c>
      <c r="AM137" s="20"/>
      <c r="AN137" s="20"/>
      <c r="AO137" s="20"/>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201" t="s">
        <v>755</v>
      </c>
      <c r="BL137" s="554"/>
      <c r="BM137" s="527"/>
      <c r="BN137" s="526"/>
      <c r="BP137" s="143"/>
      <c r="BQ137" s="143"/>
      <c r="BR137" s="143"/>
    </row>
    <row r="138" spans="1:70" ht="13.5" customHeight="1" x14ac:dyDescent="0.25">
      <c r="A138" s="143"/>
      <c r="B138" s="143"/>
      <c r="C138" s="143" t="s">
        <v>1039</v>
      </c>
      <c r="D138" s="143"/>
      <c r="E138" s="143"/>
      <c r="F138" s="143"/>
      <c r="G138" s="143"/>
      <c r="H138" s="143"/>
      <c r="I138" s="143"/>
      <c r="J138" s="143"/>
      <c r="K138" s="143"/>
      <c r="L138" s="143"/>
      <c r="M138" s="143"/>
      <c r="N138" s="143"/>
      <c r="O138" s="143"/>
      <c r="P138" s="143"/>
      <c r="Q138" s="143"/>
      <c r="R138" s="143"/>
      <c r="S138" s="143"/>
      <c r="T138" s="143"/>
      <c r="U138" s="143"/>
      <c r="V138" s="143"/>
      <c r="W138" s="143"/>
      <c r="X138" s="143"/>
      <c r="Y138" s="143"/>
      <c r="Z138" s="143"/>
      <c r="AA138" s="201" t="s">
        <v>1040</v>
      </c>
      <c r="AB138" s="554"/>
      <c r="AC138" s="527"/>
      <c r="AD138" s="526"/>
      <c r="AE138" s="143"/>
      <c r="AF138" s="143"/>
      <c r="AG138" s="143"/>
      <c r="AH138" s="143"/>
      <c r="AI138" s="143"/>
      <c r="AJ138" s="143"/>
      <c r="AK138" s="20"/>
      <c r="AL138" s="20" t="s">
        <v>1041</v>
      </c>
      <c r="AM138" s="20"/>
      <c r="AN138" s="20"/>
      <c r="AO138" s="20"/>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201" t="s">
        <v>1042</v>
      </c>
      <c r="BL138" s="554"/>
      <c r="BM138" s="527"/>
      <c r="BN138" s="526"/>
      <c r="BP138" s="143"/>
      <c r="BQ138" s="143"/>
      <c r="BR138" s="143"/>
    </row>
    <row r="139" spans="1:70" ht="13.5" customHeight="1" x14ac:dyDescent="0.25">
      <c r="A139" s="143"/>
      <c r="B139" s="143"/>
      <c r="C139" s="143" t="s">
        <v>1043</v>
      </c>
      <c r="D139" s="143"/>
      <c r="E139" s="143"/>
      <c r="F139" s="143"/>
      <c r="G139" s="143"/>
      <c r="H139" s="143"/>
      <c r="I139" s="143"/>
      <c r="J139" s="143"/>
      <c r="K139" s="143"/>
      <c r="L139" s="143"/>
      <c r="M139" s="143"/>
      <c r="N139" s="143"/>
      <c r="O139" s="143"/>
      <c r="P139" s="143"/>
      <c r="Q139" s="143"/>
      <c r="R139" s="143"/>
      <c r="S139" s="143"/>
      <c r="T139" s="143"/>
      <c r="U139" s="143"/>
      <c r="V139" s="143"/>
      <c r="W139" s="143"/>
      <c r="X139" s="143"/>
      <c r="Y139" s="143"/>
      <c r="Z139" s="143"/>
      <c r="AA139" s="201" t="s">
        <v>1044</v>
      </c>
      <c r="AB139" s="554"/>
      <c r="AC139" s="527"/>
      <c r="AD139" s="526"/>
      <c r="AE139" s="143"/>
      <c r="AF139" s="143"/>
      <c r="AG139" s="143"/>
      <c r="AH139" s="143"/>
      <c r="AI139" s="143"/>
      <c r="AJ139" s="143"/>
      <c r="AK139" s="20"/>
      <c r="AL139" s="20" t="s">
        <v>1045</v>
      </c>
      <c r="AM139" s="20"/>
      <c r="AN139" s="20"/>
      <c r="AO139" s="20"/>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201" t="s">
        <v>1046</v>
      </c>
      <c r="BL139" s="554"/>
      <c r="BM139" s="527"/>
      <c r="BN139" s="526"/>
      <c r="BP139" s="143"/>
      <c r="BQ139" s="143"/>
      <c r="BR139" s="143"/>
    </row>
    <row r="140" spans="1:70" ht="13.5" customHeight="1" x14ac:dyDescent="0.25">
      <c r="A140" s="143"/>
      <c r="B140" s="143"/>
      <c r="C140" s="143" t="s">
        <v>1047</v>
      </c>
      <c r="D140" s="143"/>
      <c r="E140" s="143"/>
      <c r="F140" s="143"/>
      <c r="G140" s="143"/>
      <c r="H140" s="143"/>
      <c r="I140" s="143"/>
      <c r="J140" s="143"/>
      <c r="K140" s="143"/>
      <c r="L140" s="143"/>
      <c r="M140" s="143"/>
      <c r="N140" s="143"/>
      <c r="O140" s="143"/>
      <c r="P140" s="143"/>
      <c r="Q140" s="143"/>
      <c r="R140" s="143"/>
      <c r="S140" s="143"/>
      <c r="T140" s="143"/>
      <c r="U140" s="143"/>
      <c r="V140" s="143"/>
      <c r="W140" s="143"/>
      <c r="X140" s="143"/>
      <c r="Y140" s="143"/>
      <c r="Z140" s="143"/>
      <c r="AA140" s="201" t="s">
        <v>1048</v>
      </c>
      <c r="AB140" s="554"/>
      <c r="AC140" s="527"/>
      <c r="AD140" s="526"/>
      <c r="AE140" s="143"/>
      <c r="AF140" s="143"/>
      <c r="AG140" s="143"/>
      <c r="AH140" s="143"/>
      <c r="AI140" s="143"/>
      <c r="AJ140" s="143"/>
      <c r="AK140" s="20"/>
      <c r="AL140" s="20"/>
      <c r="AM140" s="20"/>
      <c r="AN140" s="20"/>
      <c r="AO140" s="20"/>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P140" s="143"/>
      <c r="BQ140" s="143"/>
      <c r="BR140" s="143"/>
    </row>
    <row r="141" spans="1:70" ht="13.5" customHeight="1" x14ac:dyDescent="0.25">
      <c r="A141" s="143"/>
      <c r="B141" s="143"/>
      <c r="C141" s="143" t="s">
        <v>1049</v>
      </c>
      <c r="D141" s="143"/>
      <c r="E141" s="143"/>
      <c r="F141" s="143"/>
      <c r="G141" s="143"/>
      <c r="H141" s="143"/>
      <c r="I141" s="143"/>
      <c r="J141" s="143"/>
      <c r="K141" s="143"/>
      <c r="L141" s="143"/>
      <c r="M141" s="143"/>
      <c r="N141" s="143"/>
      <c r="O141" s="143"/>
      <c r="P141" s="143"/>
      <c r="Q141" s="143"/>
      <c r="R141" s="143"/>
      <c r="S141" s="143"/>
      <c r="T141" s="143"/>
      <c r="U141" s="143"/>
      <c r="V141" s="143"/>
      <c r="W141" s="143"/>
      <c r="X141" s="143"/>
      <c r="Y141" s="143"/>
      <c r="Z141" s="143"/>
      <c r="AA141" s="201" t="s">
        <v>1050</v>
      </c>
      <c r="AB141" s="554"/>
      <c r="AC141" s="527"/>
      <c r="AD141" s="526"/>
      <c r="AE141" s="143"/>
      <c r="AF141" s="143"/>
      <c r="AG141" s="143"/>
      <c r="AH141" s="143"/>
      <c r="AI141" s="143"/>
      <c r="AJ141" s="143"/>
      <c r="AK141" s="20" t="s">
        <v>1051</v>
      </c>
      <c r="AL141" s="20"/>
      <c r="AM141" s="20"/>
      <c r="AN141" s="20"/>
      <c r="AO141" s="20"/>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v>6</v>
      </c>
      <c r="BL141" s="554"/>
      <c r="BM141" s="527"/>
      <c r="BN141" s="526"/>
      <c r="BP141" s="344"/>
      <c r="BQ141" s="344"/>
      <c r="BR141" s="143"/>
    </row>
    <row r="142" spans="1:70" ht="13.5" customHeight="1" x14ac:dyDescent="0.25">
      <c r="A142" s="143"/>
      <c r="B142" s="143"/>
      <c r="C142" s="143" t="s">
        <v>1052</v>
      </c>
      <c r="D142" s="143"/>
      <c r="E142" s="143"/>
      <c r="F142" s="143"/>
      <c r="G142" s="143"/>
      <c r="H142" s="143"/>
      <c r="I142" s="143"/>
      <c r="J142" s="143"/>
      <c r="K142" s="143"/>
      <c r="L142" s="143"/>
      <c r="M142" s="143"/>
      <c r="N142" s="143"/>
      <c r="O142" s="143"/>
      <c r="P142" s="143"/>
      <c r="Q142" s="143"/>
      <c r="R142" s="143"/>
      <c r="S142" s="143"/>
      <c r="T142" s="143"/>
      <c r="U142" s="143"/>
      <c r="V142" s="143"/>
      <c r="W142" s="143"/>
      <c r="X142" s="143"/>
      <c r="Y142" s="143"/>
      <c r="Z142" s="143"/>
      <c r="AA142" s="201" t="s">
        <v>1053</v>
      </c>
      <c r="AB142" s="554"/>
      <c r="AC142" s="527"/>
      <c r="AD142" s="526"/>
      <c r="AE142" s="143"/>
      <c r="AF142" s="143"/>
      <c r="AG142" s="143"/>
      <c r="AH142" s="143"/>
      <c r="AI142" s="143"/>
      <c r="AJ142" s="143"/>
      <c r="AK142" s="20"/>
      <c r="AL142" s="20"/>
      <c r="AM142" s="20"/>
      <c r="AN142" s="20"/>
      <c r="AO142" s="20"/>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row>
    <row r="143" spans="1:70" ht="13.5" customHeight="1" x14ac:dyDescent="0.25">
      <c r="A143" s="143"/>
      <c r="B143" s="143"/>
      <c r="C143" s="143" t="s">
        <v>1054</v>
      </c>
      <c r="D143" s="143"/>
      <c r="E143" s="143"/>
      <c r="F143" s="143"/>
      <c r="G143" s="143"/>
      <c r="H143" s="143"/>
      <c r="I143" s="143"/>
      <c r="J143" s="143"/>
      <c r="K143" s="143"/>
      <c r="L143" s="143"/>
      <c r="M143" s="143"/>
      <c r="N143" s="143"/>
      <c r="O143" s="143"/>
      <c r="P143" s="143"/>
      <c r="Q143" s="143"/>
      <c r="R143" s="143"/>
      <c r="S143" s="143"/>
      <c r="T143" s="143"/>
      <c r="U143" s="143"/>
      <c r="V143" s="143"/>
      <c r="W143" s="143"/>
      <c r="X143" s="143"/>
      <c r="Y143" s="143"/>
      <c r="Z143" s="143"/>
      <c r="AA143" s="201" t="s">
        <v>1055</v>
      </c>
      <c r="AB143" s="554"/>
      <c r="AC143" s="527"/>
      <c r="AD143" s="526"/>
      <c r="AE143" s="143"/>
      <c r="AF143" s="143"/>
      <c r="AG143" s="143"/>
      <c r="AH143" s="143"/>
      <c r="AI143" s="143"/>
      <c r="AJ143" s="143"/>
      <c r="AK143" s="20"/>
      <c r="AL143" s="20"/>
      <c r="AM143" s="20"/>
      <c r="AN143" s="20"/>
      <c r="AO143" s="20"/>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row>
    <row r="144" spans="1:70" ht="13.5" customHeight="1" x14ac:dyDescent="0.25">
      <c r="A144" s="143"/>
      <c r="B144" s="143"/>
      <c r="C144" s="143" t="s">
        <v>1056</v>
      </c>
      <c r="D144" s="143"/>
      <c r="E144" s="143"/>
      <c r="F144" s="143"/>
      <c r="G144" s="143"/>
      <c r="H144" s="143"/>
      <c r="I144" s="143"/>
      <c r="J144" s="143"/>
      <c r="K144" s="143"/>
      <c r="L144" s="143"/>
      <c r="M144" s="143"/>
      <c r="N144" s="143"/>
      <c r="O144" s="143"/>
      <c r="P144" s="143"/>
      <c r="Q144" s="143"/>
      <c r="R144" s="143"/>
      <c r="S144" s="143"/>
      <c r="T144" s="143"/>
      <c r="U144" s="143"/>
      <c r="V144" s="143"/>
      <c r="W144" s="143"/>
      <c r="X144" s="143"/>
      <c r="Y144" s="143"/>
      <c r="Z144" s="143"/>
      <c r="AA144" s="201" t="s">
        <v>1057</v>
      </c>
      <c r="AB144" s="554"/>
      <c r="AC144" s="527"/>
      <c r="AD144" s="526"/>
      <c r="AE144" s="143"/>
      <c r="AF144" s="143"/>
      <c r="AG144" s="143"/>
      <c r="AH144" s="143"/>
      <c r="AI144" s="143"/>
      <c r="AJ144" s="143"/>
      <c r="AK144" s="20" t="s">
        <v>1058</v>
      </c>
      <c r="AL144" s="20"/>
      <c r="AM144" s="20"/>
      <c r="AN144" s="20"/>
      <c r="AO144" s="20"/>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O144" s="143">
        <v>7</v>
      </c>
      <c r="BP144" s="554">
        <f>BL139+BL141</f>
        <v>0</v>
      </c>
      <c r="BQ144" s="527"/>
      <c r="BR144" s="526"/>
    </row>
    <row r="145" spans="1:71" ht="13.5" customHeight="1" x14ac:dyDescent="0.25">
      <c r="A145" s="143"/>
      <c r="B145" s="143"/>
      <c r="C145" s="143" t="s">
        <v>1059</v>
      </c>
      <c r="D145" s="143"/>
      <c r="E145" s="143"/>
      <c r="F145" s="143"/>
      <c r="G145" s="143"/>
      <c r="H145" s="143"/>
      <c r="I145" s="143"/>
      <c r="J145" s="143"/>
      <c r="K145" s="143"/>
      <c r="L145" s="143"/>
      <c r="M145" s="143"/>
      <c r="N145" s="143"/>
      <c r="O145" s="143"/>
      <c r="P145" s="143"/>
      <c r="Q145" s="143"/>
      <c r="R145" s="143"/>
      <c r="S145" s="143"/>
      <c r="T145" s="143"/>
      <c r="U145" s="143"/>
      <c r="V145" s="143"/>
      <c r="W145" s="143"/>
      <c r="X145" s="143"/>
      <c r="Y145" s="143"/>
      <c r="Z145" s="143"/>
      <c r="AA145" s="201" t="s">
        <v>1060</v>
      </c>
      <c r="AB145" s="554"/>
      <c r="AC145" s="527"/>
      <c r="AD145" s="526"/>
      <c r="AE145" s="143"/>
      <c r="AF145" s="143"/>
      <c r="AG145" s="143"/>
      <c r="AH145" s="143"/>
      <c r="AI145" s="143"/>
      <c r="AJ145" s="143"/>
      <c r="AK145" s="20"/>
      <c r="AL145" s="20"/>
      <c r="AM145" s="20"/>
      <c r="AN145" s="20"/>
      <c r="AO145" s="20"/>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row>
    <row r="146" spans="1:71" ht="13.5" customHeight="1" x14ac:dyDescent="0.25">
      <c r="A146" s="143"/>
      <c r="B146" s="143"/>
      <c r="C146" s="143" t="s">
        <v>1061</v>
      </c>
      <c r="D146" s="143"/>
      <c r="E146" s="143"/>
      <c r="F146" s="143"/>
      <c r="G146" s="143"/>
      <c r="H146" s="143"/>
      <c r="I146" s="143"/>
      <c r="J146" s="143"/>
      <c r="K146" s="143"/>
      <c r="L146" s="143"/>
      <c r="M146" s="143"/>
      <c r="N146" s="143"/>
      <c r="O146" s="143"/>
      <c r="P146" s="143"/>
      <c r="Q146" s="143"/>
      <c r="R146" s="143"/>
      <c r="S146" s="143"/>
      <c r="T146" s="143"/>
      <c r="U146" s="143"/>
      <c r="V146" s="143"/>
      <c r="W146" s="143"/>
      <c r="X146" s="143"/>
      <c r="Y146" s="143"/>
      <c r="Z146" s="143"/>
      <c r="AA146" s="201" t="s">
        <v>1062</v>
      </c>
      <c r="AB146" s="554"/>
      <c r="AC146" s="527"/>
      <c r="AD146" s="526"/>
      <c r="AE146" s="143"/>
      <c r="AF146" s="143"/>
      <c r="AG146" s="143"/>
      <c r="AH146" s="143"/>
      <c r="AI146" s="143"/>
      <c r="AJ146" s="143"/>
      <c r="AK146" s="20"/>
      <c r="AL146" s="20"/>
      <c r="AM146" s="20"/>
      <c r="AN146" s="20"/>
      <c r="AO146" s="20"/>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row>
    <row r="147" spans="1:71" ht="13.5" customHeight="1" x14ac:dyDescent="0.25">
      <c r="A147" s="143"/>
      <c r="B147" s="143"/>
      <c r="C147" s="143"/>
      <c r="D147" s="143"/>
      <c r="E147" s="143"/>
      <c r="F147" s="143"/>
      <c r="G147" s="143"/>
      <c r="H147" s="143"/>
      <c r="I147" s="143"/>
      <c r="J147" s="143"/>
      <c r="K147" s="143"/>
      <c r="L147" s="143"/>
      <c r="M147" s="143"/>
      <c r="N147" s="143"/>
      <c r="O147" s="143"/>
      <c r="P147" s="143"/>
      <c r="Q147" s="143"/>
      <c r="R147" s="143"/>
      <c r="S147" s="143"/>
      <c r="T147" s="143"/>
      <c r="U147" s="143"/>
      <c r="V147" s="143"/>
      <c r="W147" s="143"/>
      <c r="X147" s="143"/>
      <c r="Y147" s="143"/>
      <c r="Z147" s="143"/>
      <c r="AA147" s="143"/>
      <c r="AB147" s="143"/>
      <c r="AC147" s="143"/>
      <c r="AD147" s="143"/>
      <c r="AE147" s="143"/>
      <c r="AF147" s="143"/>
      <c r="AG147" s="143"/>
      <c r="AH147" s="143"/>
      <c r="AI147" s="143"/>
      <c r="AJ147" s="143"/>
      <c r="AK147" s="353" t="s">
        <v>1063</v>
      </c>
      <c r="AL147" s="20"/>
      <c r="AM147" s="20"/>
      <c r="AN147" s="20"/>
      <c r="AO147" s="20"/>
      <c r="AP147" s="17"/>
      <c r="AQ147" s="20"/>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row>
    <row r="148" spans="1:71" ht="13.5" customHeight="1" x14ac:dyDescent="0.25">
      <c r="A148" s="143"/>
      <c r="B148" s="143" t="s">
        <v>1064</v>
      </c>
      <c r="C148" s="143"/>
      <c r="D148" s="143"/>
      <c r="E148" s="143"/>
      <c r="F148" s="143"/>
      <c r="G148" s="143"/>
      <c r="H148" s="143"/>
      <c r="I148" s="143"/>
      <c r="J148" s="143"/>
      <c r="K148" s="143"/>
      <c r="L148" s="143"/>
      <c r="M148" s="143"/>
      <c r="N148" s="143"/>
      <c r="O148" s="143"/>
      <c r="P148" s="143"/>
      <c r="Q148" s="143"/>
      <c r="R148" s="143"/>
      <c r="S148" s="143"/>
      <c r="T148" s="143"/>
      <c r="U148" s="143"/>
      <c r="V148" s="143"/>
      <c r="W148" s="143"/>
      <c r="X148" s="143"/>
      <c r="Y148" s="143"/>
      <c r="Z148" s="143"/>
      <c r="AA148" s="143"/>
      <c r="AB148" s="143"/>
      <c r="AC148" s="143"/>
      <c r="AD148" s="143"/>
      <c r="AE148" s="143">
        <v>25</v>
      </c>
      <c r="AF148" s="554" t="str">
        <f>IF(SUM(AB135:AD146)=0,"",SUM(AB135:AD146))</f>
        <v/>
      </c>
      <c r="AG148" s="527"/>
      <c r="AH148" s="526"/>
      <c r="AI148" s="143"/>
      <c r="AJ148" s="143"/>
      <c r="AK148" s="20" t="s">
        <v>1065</v>
      </c>
      <c r="AL148" s="20"/>
      <c r="AM148" s="20"/>
      <c r="AN148" s="20"/>
      <c r="AO148" s="20"/>
      <c r="AP148" s="20"/>
      <c r="AQ148" s="20"/>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row>
    <row r="149" spans="1:71" ht="13.5" customHeight="1" x14ac:dyDescent="0.25">
      <c r="A149" s="143"/>
      <c r="B149" s="143"/>
      <c r="C149" s="143"/>
      <c r="D149" s="143"/>
      <c r="E149" s="143"/>
      <c r="F149" s="143"/>
      <c r="G149" s="143"/>
      <c r="H149" s="143"/>
      <c r="I149" s="143"/>
      <c r="J149" s="143"/>
      <c r="K149" s="143"/>
      <c r="L149" s="143"/>
      <c r="M149" s="143"/>
      <c r="N149" s="143"/>
      <c r="O149" s="143"/>
      <c r="P149" s="143"/>
      <c r="Q149" s="143"/>
      <c r="R149" s="143"/>
      <c r="S149" s="143"/>
      <c r="T149" s="143"/>
      <c r="U149" s="143"/>
      <c r="V149" s="143"/>
      <c r="W149" s="143"/>
      <c r="X149" s="143"/>
      <c r="Y149" s="143"/>
      <c r="Z149" s="143"/>
      <c r="AA149" s="143"/>
      <c r="AB149" s="143"/>
      <c r="AC149" s="143"/>
      <c r="AD149" s="143"/>
      <c r="AE149" s="143"/>
      <c r="AF149" s="143"/>
      <c r="AG149" s="143"/>
      <c r="AH149" s="143"/>
      <c r="AI149" s="143"/>
      <c r="AJ149" s="143"/>
      <c r="AK149" s="143"/>
      <c r="AL149" s="20" t="s">
        <v>1066</v>
      </c>
      <c r="AM149" s="20"/>
      <c r="AN149" s="20"/>
      <c r="AO149" s="20"/>
      <c r="AP149" s="20"/>
      <c r="AQ149" s="20"/>
      <c r="AR149" s="143"/>
      <c r="AS149" s="143"/>
      <c r="AT149" s="143"/>
      <c r="AU149" s="143"/>
      <c r="AV149" s="143"/>
      <c r="AW149" s="143"/>
      <c r="AX149" s="143"/>
      <c r="AY149" s="143"/>
      <c r="AZ149" s="143"/>
      <c r="BA149" s="143"/>
      <c r="BB149" s="347" t="s">
        <v>1067</v>
      </c>
      <c r="BC149" s="338"/>
      <c r="BE149" s="143"/>
      <c r="BF149" s="143"/>
      <c r="BG149" s="143"/>
      <c r="BH149" s="143"/>
      <c r="BI149" s="143"/>
      <c r="BJ149" s="143"/>
      <c r="BK149" s="143"/>
      <c r="BL149" s="143"/>
      <c r="BM149" s="143"/>
      <c r="BN149" s="143"/>
      <c r="BO149" s="143"/>
      <c r="BP149" s="143"/>
      <c r="BQ149" s="143"/>
      <c r="BR149" s="143"/>
    </row>
    <row r="150" spans="1:71" ht="13.5" customHeight="1" x14ac:dyDescent="0.25">
      <c r="A150" s="143"/>
      <c r="B150" s="143" t="s">
        <v>1068</v>
      </c>
      <c r="C150" s="143"/>
      <c r="D150" s="143"/>
      <c r="E150" s="143"/>
      <c r="F150" s="143"/>
      <c r="G150" s="143"/>
      <c r="H150" s="143"/>
      <c r="I150" s="143"/>
      <c r="J150" s="143"/>
      <c r="K150" s="143"/>
      <c r="L150" s="143"/>
      <c r="M150" s="143"/>
      <c r="N150" s="143"/>
      <c r="O150" s="143"/>
      <c r="P150" s="143"/>
      <c r="Q150" s="143"/>
      <c r="R150" s="143"/>
      <c r="S150" s="143"/>
      <c r="T150" s="143"/>
      <c r="U150" s="143"/>
      <c r="V150" s="143"/>
      <c r="W150" s="143"/>
      <c r="X150" s="143"/>
      <c r="Y150" s="143"/>
      <c r="Z150" s="143"/>
      <c r="AA150" s="143"/>
      <c r="AB150" s="143"/>
      <c r="AC150" s="143"/>
      <c r="AD150" s="143"/>
      <c r="AE150" s="143">
        <v>26</v>
      </c>
      <c r="AF150" s="554" t="str">
        <f>IF(SUM(BO102,BO104,BO106,BO108,BO110,BO112,AF120,AF122,AF124,AF126,AF128,AF130,AF132,AF148)=0,"",SUM(BO102,BO104,BO106,BO108,BO110,BO112,AF120,AF122,AF124,AF126,AF128,AF130,AF132,AF148))</f>
        <v/>
      </c>
      <c r="AG150" s="527"/>
      <c r="AH150" s="526"/>
      <c r="AI150" s="143"/>
      <c r="AJ150" s="143"/>
      <c r="AK150" s="143"/>
      <c r="AL150" s="20" t="s">
        <v>1069</v>
      </c>
      <c r="AM150" s="20"/>
      <c r="AN150" s="20"/>
      <c r="AO150" s="20"/>
      <c r="AP150" s="143"/>
      <c r="AQ150" s="20"/>
      <c r="AR150" s="143"/>
      <c r="AS150" s="143"/>
      <c r="AT150" s="143"/>
      <c r="AU150" s="143"/>
      <c r="AV150" s="143"/>
      <c r="AW150" s="143"/>
      <c r="AX150" s="143"/>
      <c r="AY150" s="143"/>
      <c r="AZ150" s="143"/>
      <c r="BA150" s="143"/>
      <c r="BB150" s="143"/>
      <c r="BC150" s="143"/>
      <c r="BD150" s="143"/>
      <c r="BE150" s="143"/>
      <c r="BF150" s="143"/>
      <c r="BG150" s="143"/>
      <c r="BH150" s="143"/>
      <c r="BI150" s="143"/>
      <c r="BK150" s="201" t="s">
        <v>989</v>
      </c>
      <c r="BL150" s="554"/>
      <c r="BM150" s="527"/>
      <c r="BN150" s="526"/>
      <c r="BO150" s="143"/>
      <c r="BP150" s="143"/>
      <c r="BQ150" s="143"/>
      <c r="BR150" s="143"/>
    </row>
    <row r="151" spans="1:71" ht="13.5" customHeight="1" x14ac:dyDescent="0.25">
      <c r="A151" s="143"/>
      <c r="AI151" s="143"/>
      <c r="AJ151" s="143"/>
      <c r="BR151" s="143"/>
    </row>
    <row r="152" spans="1:71" ht="13.5" customHeight="1" x14ac:dyDescent="0.25">
      <c r="A152" s="30"/>
    </row>
    <row r="153" spans="1:71" ht="13.5" customHeight="1" x14ac:dyDescent="0.25">
      <c r="A153" s="30"/>
    </row>
    <row r="154" spans="1:71" ht="13.5" customHeight="1" x14ac:dyDescent="0.25">
      <c r="A154" s="30"/>
    </row>
    <row r="155" spans="1:71" ht="13.5" customHeight="1" x14ac:dyDescent="0.25">
      <c r="A155" s="30"/>
    </row>
    <row r="156" spans="1:71" ht="13.5" customHeight="1" x14ac:dyDescent="0.25">
      <c r="A156" s="136"/>
      <c r="B156" s="49"/>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20"/>
      <c r="AJ156" s="20"/>
      <c r="AK156" s="49" t="s">
        <v>1070</v>
      </c>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136"/>
    </row>
    <row r="157" spans="1:71" ht="13.5" customHeight="1" x14ac:dyDescent="0.25">
      <c r="A157" s="143"/>
      <c r="B157" s="143"/>
      <c r="C157" s="143"/>
      <c r="D157" s="143"/>
      <c r="E157" s="143"/>
      <c r="F157" s="143"/>
      <c r="G157" s="143"/>
      <c r="H157" s="143"/>
      <c r="I157" s="143"/>
      <c r="J157" s="143"/>
      <c r="K157" s="143"/>
      <c r="L157" s="143"/>
      <c r="M157" s="143"/>
      <c r="N157" s="143"/>
      <c r="O157" s="143"/>
      <c r="P157" s="143"/>
      <c r="Q157" s="143"/>
      <c r="R157" s="143"/>
      <c r="S157" s="143"/>
      <c r="T157" s="143"/>
      <c r="U157" s="143"/>
      <c r="V157" s="143"/>
      <c r="W157" s="143"/>
      <c r="X157" s="143"/>
      <c r="Y157" s="143"/>
      <c r="Z157" s="143"/>
      <c r="AA157" s="143"/>
      <c r="AB157" s="143"/>
      <c r="AC157" s="143"/>
      <c r="AD157" s="143"/>
      <c r="AE157" s="143"/>
      <c r="AF157" s="143"/>
      <c r="AG157" s="143"/>
      <c r="AH157" s="143"/>
      <c r="AI157" s="143"/>
      <c r="AJ157" s="143"/>
      <c r="AK157" s="360"/>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row>
    <row r="158" spans="1:71" ht="13.5" customHeight="1" x14ac:dyDescent="0.25">
      <c r="AI158" s="143"/>
      <c r="AJ158" s="143"/>
      <c r="BR158" s="143"/>
    </row>
    <row r="159" spans="1:71" ht="13.5" customHeight="1" x14ac:dyDescent="0.25">
      <c r="A159" s="143"/>
      <c r="C159" s="201" t="s">
        <v>1071</v>
      </c>
      <c r="D159" s="20" t="s">
        <v>1072</v>
      </c>
      <c r="E159" s="143"/>
      <c r="F159" s="143"/>
      <c r="G159" s="143"/>
      <c r="H159" s="143"/>
      <c r="I159" s="143"/>
      <c r="J159" s="143"/>
      <c r="K159" s="143"/>
      <c r="L159" s="143"/>
      <c r="M159" s="143"/>
      <c r="N159" s="143"/>
      <c r="O159" s="143"/>
      <c r="P159" s="143"/>
      <c r="Q159" s="143"/>
      <c r="R159" s="143"/>
      <c r="S159" s="143"/>
      <c r="T159" s="143"/>
      <c r="U159" s="143"/>
      <c r="V159" s="143"/>
      <c r="W159" s="143"/>
      <c r="X159" s="143"/>
      <c r="Y159" s="143"/>
      <c r="Z159" s="143"/>
      <c r="AA159" s="143"/>
      <c r="AB159" s="143"/>
      <c r="AC159" s="143"/>
      <c r="AD159" s="143"/>
      <c r="AE159" s="143"/>
      <c r="AF159" s="143"/>
      <c r="AG159" s="143"/>
      <c r="AH159" s="143"/>
      <c r="AI159" s="143"/>
      <c r="AJ159" s="143"/>
      <c r="BR159" s="143"/>
    </row>
    <row r="160" spans="1:71" ht="13.5" customHeight="1" x14ac:dyDescent="0.25">
      <c r="A160" s="143"/>
      <c r="C160" s="201"/>
      <c r="D160" s="20" t="s">
        <v>1073</v>
      </c>
      <c r="E160" s="20"/>
      <c r="F160" s="20"/>
      <c r="G160" s="20"/>
      <c r="H160" s="20"/>
      <c r="I160" s="20"/>
      <c r="J160" s="143"/>
      <c r="K160" s="143"/>
      <c r="L160" s="143"/>
      <c r="M160" s="143"/>
      <c r="N160" s="143"/>
      <c r="O160" s="143"/>
      <c r="P160" s="143"/>
      <c r="Q160" s="143"/>
      <c r="R160" s="143"/>
      <c r="S160" s="143"/>
      <c r="T160" s="143"/>
      <c r="U160" s="143"/>
      <c r="V160" s="143"/>
      <c r="W160" s="143"/>
      <c r="X160" s="143"/>
      <c r="Y160" s="143"/>
      <c r="Z160" s="143"/>
      <c r="AA160" s="201" t="s">
        <v>991</v>
      </c>
      <c r="AB160" s="554"/>
      <c r="AC160" s="527"/>
      <c r="AD160" s="526"/>
      <c r="AE160" s="143"/>
      <c r="AF160" s="143"/>
      <c r="AG160" s="143"/>
      <c r="AH160" s="143"/>
      <c r="AI160" s="143"/>
      <c r="AJ160" s="143"/>
      <c r="AK160" s="361" t="s">
        <v>1074</v>
      </c>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row>
    <row r="161" spans="1:70" ht="13.5" customHeight="1" x14ac:dyDescent="0.25">
      <c r="A161" s="143"/>
      <c r="C161" s="201" t="s">
        <v>1075</v>
      </c>
      <c r="D161" s="20" t="s">
        <v>1076</v>
      </c>
      <c r="E161" s="20"/>
      <c r="F161" s="20"/>
      <c r="G161" s="20"/>
      <c r="H161" s="343"/>
      <c r="I161" s="20"/>
      <c r="J161" s="143"/>
      <c r="K161" s="143"/>
      <c r="L161" s="143"/>
      <c r="M161" s="143"/>
      <c r="N161" s="143"/>
      <c r="O161" s="143"/>
      <c r="P161" s="143"/>
      <c r="Q161" s="143"/>
      <c r="R161" s="143"/>
      <c r="S161" s="143"/>
      <c r="T161" s="143"/>
      <c r="U161" s="143"/>
      <c r="V161" s="143"/>
      <c r="W161" s="143"/>
      <c r="X161" s="143"/>
      <c r="Y161" s="143"/>
      <c r="Z161" s="143"/>
      <c r="AA161" s="201" t="s">
        <v>994</v>
      </c>
      <c r="AB161" s="554"/>
      <c r="AC161" s="527"/>
      <c r="AD161" s="526"/>
      <c r="AE161" s="143"/>
      <c r="AF161" s="143"/>
      <c r="AG161" s="143"/>
      <c r="AH161" s="143"/>
      <c r="AI161" s="143"/>
      <c r="AJ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row>
    <row r="162" spans="1:70" ht="13.5" customHeight="1" x14ac:dyDescent="0.25">
      <c r="A162" s="143"/>
      <c r="C162" s="201" t="s">
        <v>1077</v>
      </c>
      <c r="D162" s="20" t="s">
        <v>1078</v>
      </c>
      <c r="E162" s="143"/>
      <c r="F162" s="143"/>
      <c r="G162" s="143"/>
      <c r="H162" s="143"/>
      <c r="I162" s="143"/>
      <c r="J162" s="143"/>
      <c r="K162" s="143"/>
      <c r="L162" s="143"/>
      <c r="M162" s="143"/>
      <c r="N162" s="143"/>
      <c r="O162" s="143"/>
      <c r="P162" s="143"/>
      <c r="Q162" s="143"/>
      <c r="R162" s="143"/>
      <c r="S162" s="143"/>
      <c r="T162" s="143"/>
      <c r="U162" s="143"/>
      <c r="V162" s="143"/>
      <c r="W162" s="143"/>
      <c r="X162" s="143"/>
      <c r="Y162" s="143"/>
      <c r="Z162" s="143"/>
      <c r="AA162" s="201" t="s">
        <v>996</v>
      </c>
      <c r="AB162" s="554"/>
      <c r="AC162" s="527"/>
      <c r="AD162" s="526"/>
      <c r="AE162" s="143"/>
      <c r="AF162" s="143"/>
      <c r="AG162" s="178"/>
      <c r="AH162" s="178"/>
      <c r="AI162" s="143"/>
      <c r="AJ162" s="143"/>
      <c r="AK162" s="189" t="s">
        <v>1079</v>
      </c>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row>
    <row r="163" spans="1:70" ht="13.5" customHeight="1" x14ac:dyDescent="0.25">
      <c r="A163" s="143"/>
      <c r="C163" s="201" t="s">
        <v>1080</v>
      </c>
      <c r="D163" s="20" t="s">
        <v>1081</v>
      </c>
      <c r="E163" s="20"/>
      <c r="F163" s="20"/>
      <c r="G163" s="20"/>
      <c r="H163" s="143"/>
      <c r="I163" s="143"/>
      <c r="J163" s="143"/>
      <c r="K163" s="143"/>
      <c r="L163" s="143"/>
      <c r="M163" s="143"/>
      <c r="N163" s="143"/>
      <c r="O163" s="143"/>
      <c r="P163" s="143"/>
      <c r="Q163" s="143"/>
      <c r="R163" s="143"/>
      <c r="S163" s="143"/>
      <c r="T163" s="143"/>
      <c r="U163" s="143"/>
      <c r="V163" s="143"/>
      <c r="W163" s="143"/>
      <c r="X163" s="143"/>
      <c r="Y163" s="143"/>
      <c r="Z163" s="143"/>
      <c r="AA163" s="201" t="s">
        <v>999</v>
      </c>
      <c r="AB163" s="554"/>
      <c r="AC163" s="527"/>
      <c r="AD163" s="526"/>
      <c r="AE163" s="143"/>
      <c r="AF163" s="143"/>
      <c r="AG163" s="143"/>
      <c r="AH163" s="143"/>
      <c r="AI163" s="143"/>
      <c r="AJ163" s="143"/>
      <c r="AK163" s="143" t="s">
        <v>1082</v>
      </c>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row>
    <row r="164" spans="1:70" ht="13.5" customHeight="1" x14ac:dyDescent="0.25">
      <c r="A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row>
    <row r="165" spans="1:70" ht="13.5" customHeight="1" x14ac:dyDescent="0.25">
      <c r="A165" s="143"/>
      <c r="B165" s="20" t="s">
        <v>797</v>
      </c>
      <c r="C165" s="143" t="s">
        <v>797</v>
      </c>
      <c r="D165" s="143"/>
      <c r="E165" s="143"/>
      <c r="F165" s="143"/>
      <c r="G165" s="143"/>
      <c r="H165" s="143"/>
      <c r="I165" s="143"/>
      <c r="J165" s="143"/>
      <c r="K165" s="143"/>
      <c r="L165" s="143"/>
      <c r="M165" s="143"/>
      <c r="N165" s="143"/>
      <c r="O165" s="143"/>
      <c r="P165" s="143"/>
      <c r="Q165" s="143"/>
      <c r="R165" s="143"/>
      <c r="S165" s="143"/>
      <c r="T165" s="143"/>
      <c r="U165" s="143"/>
      <c r="V165" s="143"/>
      <c r="W165" s="143"/>
      <c r="X165" s="143"/>
      <c r="Y165" s="143"/>
      <c r="Z165" s="143"/>
      <c r="AA165" s="143"/>
      <c r="AB165" s="143"/>
      <c r="AC165" s="143"/>
      <c r="AD165" s="143"/>
      <c r="AE165" s="143"/>
      <c r="AF165" s="143"/>
      <c r="AG165" s="143"/>
      <c r="AH165" s="143"/>
      <c r="AI165" s="143"/>
      <c r="AJ165" s="143"/>
      <c r="AK165" s="143" t="s">
        <v>1083</v>
      </c>
      <c r="AL165" s="337" t="s">
        <v>1084</v>
      </c>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row>
    <row r="166" spans="1:70" ht="13.5" customHeight="1" x14ac:dyDescent="0.25">
      <c r="A166" s="143"/>
      <c r="B166" s="20" t="s">
        <v>1085</v>
      </c>
      <c r="C166" s="143"/>
      <c r="D166" s="143"/>
      <c r="E166" s="20"/>
      <c r="F166" s="20"/>
      <c r="G166" s="20"/>
      <c r="H166" s="143"/>
      <c r="I166" s="143"/>
      <c r="J166" s="143"/>
      <c r="K166" s="143"/>
      <c r="L166" s="143"/>
      <c r="M166" s="143"/>
      <c r="N166" s="143"/>
      <c r="O166" s="143"/>
      <c r="P166" s="143"/>
      <c r="Q166" s="143"/>
      <c r="R166" s="143"/>
      <c r="S166" s="143"/>
      <c r="T166" s="143"/>
      <c r="U166" s="143"/>
      <c r="V166" s="143"/>
      <c r="W166" s="143"/>
      <c r="X166" s="143"/>
      <c r="Y166" s="143"/>
      <c r="Z166" s="143"/>
      <c r="AA166" s="201">
        <v>9</v>
      </c>
      <c r="AB166" s="554"/>
      <c r="AC166" s="527"/>
      <c r="AD166" s="526"/>
      <c r="AE166" s="143"/>
      <c r="AF166" s="143"/>
      <c r="AG166" s="143"/>
      <c r="AH166" s="143"/>
      <c r="AI166" s="143"/>
      <c r="AJ166" s="143"/>
      <c r="AK166" s="143"/>
      <c r="AL166" s="337" t="s">
        <v>1086</v>
      </c>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L166" s="338"/>
      <c r="BM166" s="143"/>
      <c r="BN166" s="143"/>
      <c r="BO166" s="143"/>
      <c r="BP166" s="143"/>
      <c r="BQ166" s="143"/>
      <c r="BR166" s="143"/>
    </row>
    <row r="167" spans="1:70" ht="13.5" customHeight="1" x14ac:dyDescent="0.25">
      <c r="A167" s="143"/>
      <c r="B167" s="143"/>
      <c r="C167" s="143"/>
      <c r="D167" s="143"/>
      <c r="E167" s="143"/>
      <c r="F167" s="143"/>
      <c r="G167" s="143"/>
      <c r="H167" s="143"/>
      <c r="I167" s="143"/>
      <c r="J167" s="143"/>
      <c r="K167" s="143"/>
      <c r="L167" s="143"/>
      <c r="M167" s="143"/>
      <c r="N167" s="143"/>
      <c r="O167" s="143"/>
      <c r="P167" s="143"/>
      <c r="Q167" s="143"/>
      <c r="R167" s="143"/>
      <c r="S167" s="143"/>
      <c r="T167" s="143"/>
      <c r="U167" s="143"/>
      <c r="V167" s="143"/>
      <c r="W167" s="143"/>
      <c r="X167" s="143"/>
      <c r="Y167" s="143"/>
      <c r="Z167" s="143"/>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row>
    <row r="168" spans="1:70" ht="13.5" customHeight="1" x14ac:dyDescent="0.25">
      <c r="A168" s="143"/>
      <c r="B168" s="20" t="s">
        <v>1087</v>
      </c>
      <c r="C168" s="143"/>
      <c r="D168" s="143"/>
      <c r="E168" s="20"/>
      <c r="F168" s="20"/>
      <c r="G168" s="20"/>
      <c r="H168" s="143"/>
      <c r="I168" s="143"/>
      <c r="J168" s="143"/>
      <c r="K168" s="143"/>
      <c r="L168" s="143"/>
      <c r="M168" s="143"/>
      <c r="N168" s="143"/>
      <c r="O168" s="143"/>
      <c r="P168" s="143"/>
      <c r="Q168" s="143"/>
      <c r="R168" s="143"/>
      <c r="S168" s="143"/>
      <c r="T168" s="143"/>
      <c r="U168" s="143"/>
      <c r="V168" s="143"/>
      <c r="W168" s="143"/>
      <c r="X168" s="143"/>
      <c r="Y168" s="143"/>
      <c r="Z168" s="143"/>
      <c r="AA168" s="143"/>
      <c r="AB168" s="143"/>
      <c r="AC168" s="143"/>
      <c r="AD168" s="143"/>
      <c r="AE168" s="143">
        <v>10</v>
      </c>
      <c r="AF168" s="554"/>
      <c r="AG168" s="527"/>
      <c r="AH168" s="526"/>
      <c r="AI168" s="143"/>
      <c r="AJ168" s="143"/>
      <c r="AK168" s="360" t="s">
        <v>1088</v>
      </c>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row>
    <row r="169" spans="1:70" ht="13.5" customHeight="1" x14ac:dyDescent="0.25">
      <c r="A169" s="143"/>
      <c r="C169" s="143"/>
      <c r="D169" s="143"/>
      <c r="E169" s="143"/>
      <c r="F169" s="143"/>
      <c r="G169" s="143"/>
      <c r="H169" s="143"/>
      <c r="I169" s="143"/>
      <c r="J169" s="143"/>
      <c r="K169" s="143"/>
      <c r="L169" s="143"/>
      <c r="M169" s="143"/>
      <c r="N169" s="143"/>
      <c r="O169" s="143"/>
      <c r="P169" s="143"/>
      <c r="Q169" s="143"/>
      <c r="R169" s="143"/>
      <c r="S169" s="143"/>
      <c r="T169" s="143"/>
      <c r="U169" s="143"/>
      <c r="V169" s="143"/>
      <c r="W169" s="143"/>
      <c r="X169" s="143"/>
      <c r="Y169" s="143"/>
      <c r="Z169" s="143"/>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row>
    <row r="170" spans="1:70" ht="13.5" customHeight="1" x14ac:dyDescent="0.25">
      <c r="A170" s="143"/>
      <c r="B170" s="353" t="s">
        <v>1089</v>
      </c>
      <c r="C170" s="20"/>
      <c r="D170" s="20"/>
      <c r="E170" s="20"/>
      <c r="F170" s="20"/>
      <c r="G170" s="20"/>
      <c r="H170" s="20"/>
      <c r="I170" s="20"/>
      <c r="J170" s="20"/>
      <c r="K170" s="143"/>
      <c r="L170" s="143"/>
      <c r="M170" s="143"/>
      <c r="N170" s="143"/>
      <c r="O170" s="143"/>
      <c r="P170" s="143"/>
      <c r="Q170" s="143"/>
      <c r="R170" s="143"/>
      <c r="S170" s="143"/>
      <c r="T170" s="143"/>
      <c r="U170" s="143"/>
      <c r="V170" s="143"/>
      <c r="W170" s="143"/>
      <c r="X170" s="143"/>
      <c r="Y170" s="143"/>
      <c r="Z170" s="143"/>
      <c r="AA170" s="143"/>
      <c r="AB170" s="143"/>
      <c r="AC170" s="143"/>
      <c r="AD170" s="143"/>
      <c r="AE170" s="143"/>
      <c r="AF170" s="143"/>
      <c r="AG170" s="143"/>
      <c r="AH170" s="143"/>
      <c r="AI170" s="143"/>
      <c r="AJ170" s="143"/>
      <c r="AK170" s="143"/>
      <c r="AL170" s="143" t="s">
        <v>1090</v>
      </c>
      <c r="AM170" s="362" t="s">
        <v>1091</v>
      </c>
      <c r="AN170" s="143"/>
      <c r="AO170" s="143"/>
      <c r="AP170" s="143"/>
      <c r="AQ170" s="143"/>
      <c r="AR170" s="143"/>
      <c r="AS170" s="143"/>
      <c r="AT170" s="143"/>
      <c r="AU170" s="143"/>
      <c r="AV170" s="143"/>
      <c r="AW170" s="143"/>
      <c r="AX170" s="143"/>
      <c r="AY170" s="143"/>
      <c r="AZ170" s="143"/>
      <c r="BA170" s="143"/>
      <c r="BB170" s="143"/>
      <c r="BC170" s="143"/>
      <c r="BD170" s="143"/>
      <c r="BE170" s="143"/>
      <c r="BF170" s="143"/>
      <c r="BG170" s="143"/>
      <c r="BH170" s="143"/>
      <c r="BI170" s="143"/>
      <c r="BJ170" s="143"/>
      <c r="BK170" s="143"/>
      <c r="BL170" s="143"/>
      <c r="BM170" s="143"/>
      <c r="BN170" s="201" t="s">
        <v>731</v>
      </c>
      <c r="BO170" s="554"/>
      <c r="BP170" s="527"/>
      <c r="BQ170" s="526"/>
      <c r="BR170" s="143"/>
    </row>
    <row r="171" spans="1:70" ht="13.5" customHeight="1" x14ac:dyDescent="0.25">
      <c r="A171" s="143"/>
      <c r="B171" s="20" t="s">
        <v>1092</v>
      </c>
      <c r="C171" s="20"/>
      <c r="D171" s="20"/>
      <c r="E171" s="20"/>
      <c r="F171" s="20"/>
      <c r="G171" s="20"/>
      <c r="H171" s="20"/>
      <c r="I171" s="20"/>
      <c r="J171" s="20"/>
      <c r="K171" s="143"/>
      <c r="L171" s="143"/>
      <c r="M171" s="143"/>
      <c r="N171" s="143"/>
      <c r="O171" s="143"/>
      <c r="P171" s="143"/>
      <c r="Q171" s="143"/>
      <c r="R171" s="143"/>
      <c r="S171" s="143"/>
      <c r="T171" s="143"/>
      <c r="U171" s="143"/>
      <c r="V171" s="143"/>
      <c r="W171" s="143"/>
      <c r="X171" s="143"/>
      <c r="Y171" s="143"/>
      <c r="Z171" s="143"/>
      <c r="AA171" s="143">
        <v>11</v>
      </c>
      <c r="AB171" s="554"/>
      <c r="AC171" s="527"/>
      <c r="AD171" s="526"/>
      <c r="AE171" s="143"/>
      <c r="AF171" s="143"/>
      <c r="AG171" s="143"/>
      <c r="AH171" s="344"/>
      <c r="AI171" s="143"/>
      <c r="AJ171" s="143"/>
      <c r="AK171" s="143"/>
      <c r="AL171" s="201" t="s">
        <v>1093</v>
      </c>
      <c r="AM171" s="362" t="s">
        <v>1094</v>
      </c>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201" t="s">
        <v>733</v>
      </c>
      <c r="BO171" s="554"/>
      <c r="BP171" s="527"/>
      <c r="BQ171" s="526"/>
      <c r="BR171" s="143"/>
    </row>
    <row r="172" spans="1:70" ht="13.5" customHeight="1" x14ac:dyDescent="0.25">
      <c r="A172" s="143"/>
      <c r="B172" s="20"/>
      <c r="C172" s="20"/>
      <c r="D172" s="20"/>
      <c r="E172" s="20"/>
      <c r="F172" s="20"/>
      <c r="G172" s="20"/>
      <c r="H172" s="20"/>
      <c r="I172" s="20"/>
      <c r="J172" s="20"/>
      <c r="K172" s="143"/>
      <c r="L172" s="143"/>
      <c r="M172" s="143"/>
      <c r="N172" s="143"/>
      <c r="O172" s="143"/>
      <c r="P172" s="143"/>
      <c r="Q172" s="143"/>
      <c r="R172" s="143"/>
      <c r="S172" s="143"/>
      <c r="T172" s="143"/>
      <c r="U172" s="143"/>
      <c r="V172" s="143"/>
      <c r="W172" s="143"/>
      <c r="X172" s="143"/>
      <c r="Y172" s="143"/>
      <c r="Z172" s="143"/>
      <c r="AA172" s="143"/>
      <c r="AB172" s="143"/>
      <c r="AC172" s="143"/>
      <c r="AD172" s="143"/>
      <c r="AE172" s="143"/>
      <c r="AF172" s="143"/>
      <c r="AG172" s="143"/>
      <c r="AH172" s="143"/>
      <c r="AI172" s="143"/>
      <c r="AJ172" s="143"/>
      <c r="AK172" s="143"/>
      <c r="AL172" s="143"/>
      <c r="AM172" s="337" t="s">
        <v>1095</v>
      </c>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row>
    <row r="173" spans="1:70" ht="13.5" customHeight="1" x14ac:dyDescent="0.25">
      <c r="A173" s="143"/>
      <c r="B173" s="20" t="s">
        <v>1096</v>
      </c>
      <c r="C173" s="20"/>
      <c r="D173" s="20"/>
      <c r="E173" s="20"/>
      <c r="F173" s="20"/>
      <c r="G173" s="20"/>
      <c r="H173" s="20"/>
      <c r="I173" s="20"/>
      <c r="J173" s="20"/>
      <c r="K173" s="143"/>
      <c r="L173" s="143"/>
      <c r="M173" s="143"/>
      <c r="N173" s="143"/>
      <c r="O173" s="143"/>
      <c r="P173" s="143"/>
      <c r="Q173" s="143"/>
      <c r="R173" s="143"/>
      <c r="S173" s="143"/>
      <c r="T173" s="143"/>
      <c r="U173" s="143"/>
      <c r="V173" s="143"/>
      <c r="W173" s="143"/>
      <c r="X173" s="143"/>
      <c r="Y173" s="143"/>
      <c r="Z173" s="143"/>
      <c r="AA173" s="143">
        <v>12</v>
      </c>
      <c r="AB173" s="554"/>
      <c r="AC173" s="527"/>
      <c r="AD173" s="526"/>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row>
    <row r="174" spans="1:70" ht="13.5" customHeight="1" x14ac:dyDescent="0.25">
      <c r="A174" s="143"/>
      <c r="B174" s="20"/>
      <c r="C174" s="20" t="s">
        <v>1097</v>
      </c>
      <c r="D174" s="20"/>
      <c r="E174" s="20"/>
      <c r="F174" s="20"/>
      <c r="G174" s="20"/>
      <c r="H174" s="20"/>
      <c r="I174" s="20"/>
      <c r="J174" s="20"/>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78"/>
      <c r="AI174" s="143"/>
      <c r="AJ174" s="143"/>
      <c r="AK174" s="210" t="s">
        <v>1098</v>
      </c>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row>
    <row r="175" spans="1:70" ht="13.5" customHeight="1" x14ac:dyDescent="0.25">
      <c r="A175" s="143"/>
      <c r="B175" s="20"/>
      <c r="C175" s="20"/>
      <c r="D175" s="20"/>
      <c r="E175" s="20"/>
      <c r="F175" s="20"/>
      <c r="G175" s="20"/>
      <c r="H175" s="20"/>
      <c r="I175" s="20"/>
      <c r="J175" s="20"/>
      <c r="K175" s="143"/>
      <c r="L175" s="143"/>
      <c r="M175" s="143"/>
      <c r="N175" s="143"/>
      <c r="O175" s="143"/>
      <c r="P175" s="143"/>
      <c r="Q175" s="143"/>
      <c r="R175" s="143"/>
      <c r="S175" s="143"/>
      <c r="T175" s="143"/>
      <c r="U175" s="143"/>
      <c r="V175" s="143"/>
      <c r="W175" s="143"/>
      <c r="X175" s="143"/>
      <c r="Y175" s="143"/>
      <c r="Z175" s="143"/>
      <c r="AA175" s="143">
        <v>13</v>
      </c>
      <c r="AB175" s="554"/>
      <c r="AC175" s="527"/>
      <c r="AD175" s="526"/>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row>
    <row r="176" spans="1:70" ht="13.5" customHeight="1" x14ac:dyDescent="0.25">
      <c r="A176" s="143"/>
      <c r="B176" s="20" t="s">
        <v>1099</v>
      </c>
      <c r="C176" s="20"/>
      <c r="D176" s="20"/>
      <c r="E176" s="20"/>
      <c r="F176" s="20"/>
      <c r="G176" s="20"/>
      <c r="H176" s="20"/>
      <c r="I176" s="20"/>
      <c r="J176" s="20"/>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t="s">
        <v>1100</v>
      </c>
      <c r="AM176" s="337" t="s">
        <v>1101</v>
      </c>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row>
    <row r="177" spans="1:70" ht="13.5" customHeight="1" x14ac:dyDescent="0.25">
      <c r="A177" s="143"/>
      <c r="B177" s="20"/>
      <c r="C177" s="20"/>
      <c r="D177" s="20"/>
      <c r="E177" s="20"/>
      <c r="F177" s="20"/>
      <c r="G177" s="20"/>
      <c r="H177" s="20"/>
      <c r="I177" s="20"/>
      <c r="J177" s="20"/>
      <c r="K177" s="143"/>
      <c r="L177" s="143"/>
      <c r="M177" s="143"/>
      <c r="N177" s="143"/>
      <c r="O177" s="143"/>
      <c r="P177" s="143"/>
      <c r="Q177" s="143"/>
      <c r="R177" s="143"/>
      <c r="S177" s="143"/>
      <c r="T177" s="143"/>
      <c r="U177" s="143"/>
      <c r="V177" s="143"/>
      <c r="W177" s="143"/>
      <c r="X177" s="143"/>
      <c r="Y177" s="143"/>
      <c r="Z177" s="143"/>
      <c r="AA177" s="143"/>
      <c r="AB177" s="143"/>
      <c r="AC177" s="143"/>
      <c r="AD177" s="143"/>
      <c r="AE177" s="143"/>
      <c r="AF177" s="143"/>
      <c r="AG177" s="143"/>
      <c r="AH177" s="143"/>
      <c r="AI177" s="143"/>
      <c r="AJ177" s="143"/>
      <c r="AK177" s="143"/>
      <c r="AL177" s="143"/>
      <c r="AM177" s="345" t="s">
        <v>1102</v>
      </c>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v>2</v>
      </c>
      <c r="BO177" s="554"/>
      <c r="BP177" s="527"/>
      <c r="BQ177" s="526"/>
      <c r="BR177" s="143"/>
    </row>
    <row r="178" spans="1:70" ht="13.5" customHeight="1" x14ac:dyDescent="0.25">
      <c r="A178" s="143"/>
      <c r="B178" s="20" t="s">
        <v>1103</v>
      </c>
      <c r="C178" s="20"/>
      <c r="D178" s="20"/>
      <c r="E178" s="20"/>
      <c r="F178" s="20"/>
      <c r="G178" s="20"/>
      <c r="H178" s="20"/>
      <c r="I178" s="20"/>
      <c r="J178" s="20"/>
      <c r="K178" s="143"/>
      <c r="L178" s="143"/>
      <c r="M178" s="143"/>
      <c r="N178" s="143"/>
      <c r="O178" s="143"/>
      <c r="P178" s="143"/>
      <c r="Q178" s="143"/>
      <c r="R178" s="143"/>
      <c r="S178" s="143"/>
      <c r="T178" s="143"/>
      <c r="U178" s="143"/>
      <c r="V178" s="143"/>
      <c r="W178" s="143"/>
      <c r="X178" s="143"/>
      <c r="Y178" s="143"/>
      <c r="Z178" s="143"/>
      <c r="AA178" s="143"/>
      <c r="AB178" s="143"/>
      <c r="AC178" s="143"/>
      <c r="AD178" s="143"/>
      <c r="AE178" s="143">
        <v>14</v>
      </c>
      <c r="AF178" s="554"/>
      <c r="AG178" s="527"/>
      <c r="AH178" s="526"/>
      <c r="AI178" s="143"/>
      <c r="AJ178" s="143"/>
      <c r="AK178" s="143"/>
      <c r="AL178" s="143"/>
      <c r="AM178" s="41"/>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78"/>
      <c r="BP178" s="178"/>
      <c r="BQ178" s="178"/>
      <c r="BR178" s="143"/>
    </row>
    <row r="179" spans="1:70" ht="13.5" customHeight="1" x14ac:dyDescent="0.25">
      <c r="A179" s="143"/>
      <c r="B179" s="20"/>
      <c r="C179" s="20"/>
      <c r="D179" s="20"/>
      <c r="E179" s="20"/>
      <c r="F179" s="20"/>
      <c r="G179" s="20"/>
      <c r="H179" s="20"/>
      <c r="I179" s="20"/>
      <c r="J179" s="20"/>
      <c r="K179" s="143"/>
      <c r="L179" s="143"/>
      <c r="M179" s="143"/>
      <c r="N179" s="143"/>
      <c r="O179" s="143"/>
      <c r="P179" s="143"/>
      <c r="Q179" s="143"/>
      <c r="R179" s="143"/>
      <c r="S179" s="143"/>
      <c r="T179" s="143"/>
      <c r="U179" s="143"/>
      <c r="V179" s="143"/>
      <c r="W179" s="143"/>
      <c r="X179" s="143"/>
      <c r="Y179" s="143"/>
      <c r="Z179" s="143"/>
      <c r="AA179" s="143"/>
      <c r="AB179" s="143"/>
      <c r="AC179" s="143"/>
      <c r="AD179" s="143"/>
      <c r="AE179" s="143"/>
      <c r="AF179" s="143"/>
      <c r="AG179" s="143"/>
      <c r="AH179" s="143"/>
      <c r="AI179" s="143"/>
      <c r="AJ179" s="143"/>
      <c r="AK179" s="337" t="s">
        <v>1104</v>
      </c>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v>3</v>
      </c>
      <c r="BO179" s="554"/>
      <c r="BP179" s="527"/>
      <c r="BQ179" s="526"/>
      <c r="BR179" s="143"/>
    </row>
    <row r="180" spans="1:70" ht="13.5" customHeight="1" x14ac:dyDescent="0.25">
      <c r="A180" s="143"/>
      <c r="B180" s="353" t="s">
        <v>1105</v>
      </c>
      <c r="C180" s="361"/>
      <c r="D180" s="20"/>
      <c r="E180" s="20"/>
      <c r="F180" s="20"/>
      <c r="G180" s="20"/>
      <c r="H180" s="20"/>
      <c r="I180" s="20"/>
      <c r="J180" s="20"/>
      <c r="K180" s="143"/>
      <c r="L180" s="143"/>
      <c r="M180" s="143"/>
      <c r="N180" s="143"/>
      <c r="O180" s="143"/>
      <c r="P180" s="143"/>
      <c r="Q180" s="143"/>
      <c r="R180" s="143"/>
      <c r="S180" s="143"/>
      <c r="T180" s="143"/>
      <c r="U180" s="143"/>
      <c r="V180" s="143"/>
      <c r="W180" s="143"/>
      <c r="X180" s="143"/>
      <c r="Y180" s="143"/>
      <c r="Z180" s="143"/>
      <c r="AA180" s="143"/>
      <c r="AB180" s="143"/>
      <c r="AC180" s="143"/>
      <c r="AD180" s="143"/>
      <c r="AE180" s="143"/>
      <c r="AF180" s="143"/>
      <c r="AG180" s="178"/>
      <c r="AH180" s="143"/>
      <c r="AI180" s="143"/>
      <c r="AJ180" s="143"/>
      <c r="AK180" s="143"/>
      <c r="AL180" s="143"/>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143"/>
      <c r="BH180" s="143"/>
      <c r="BI180" s="143"/>
      <c r="BJ180" s="143"/>
      <c r="BK180" s="143"/>
      <c r="BL180" s="143"/>
      <c r="BM180" s="143"/>
      <c r="BN180" s="143"/>
      <c r="BO180" s="143"/>
      <c r="BP180" s="143"/>
      <c r="BQ180" s="143"/>
      <c r="BR180" s="143"/>
    </row>
    <row r="181" spans="1:70" ht="13.5" customHeight="1" x14ac:dyDescent="0.25">
      <c r="A181" s="143"/>
      <c r="B181" s="20" t="s">
        <v>1106</v>
      </c>
      <c r="C181" s="20"/>
      <c r="D181" s="20"/>
      <c r="E181" s="20"/>
      <c r="F181" s="20"/>
      <c r="G181" s="20"/>
      <c r="H181" s="20"/>
      <c r="I181" s="20"/>
      <c r="J181" s="20"/>
      <c r="K181" s="143"/>
      <c r="L181" s="143"/>
      <c r="M181" s="143"/>
      <c r="N181" s="143"/>
      <c r="O181" s="143"/>
      <c r="P181" s="143"/>
      <c r="Q181" s="143"/>
      <c r="R181" s="143"/>
      <c r="S181" s="143"/>
      <c r="T181" s="143"/>
      <c r="U181" s="143"/>
      <c r="V181" s="143"/>
      <c r="W181" s="143"/>
      <c r="X181" s="143"/>
      <c r="Y181" s="143"/>
      <c r="Z181" s="143"/>
      <c r="AA181" s="143"/>
      <c r="AB181" s="143"/>
      <c r="AC181" s="143"/>
      <c r="AD181" s="143"/>
      <c r="AE181" s="143">
        <v>15</v>
      </c>
      <c r="AF181" s="554"/>
      <c r="AG181" s="527"/>
      <c r="AH181" s="526"/>
      <c r="AI181" s="143"/>
      <c r="AJ181" s="143"/>
      <c r="AK181" s="201" t="s">
        <v>1107</v>
      </c>
      <c r="AL181" s="143" t="s">
        <v>1108</v>
      </c>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143"/>
      <c r="BN181" s="143"/>
      <c r="BO181" s="143"/>
      <c r="BP181" s="143"/>
      <c r="BQ181" s="143"/>
      <c r="BR181" s="143"/>
    </row>
    <row r="182" spans="1:70" ht="13.5" customHeight="1" x14ac:dyDescent="0.25">
      <c r="A182" s="143"/>
      <c r="B182" s="20"/>
      <c r="C182" s="20" t="s">
        <v>1109</v>
      </c>
      <c r="D182" s="20"/>
      <c r="E182" s="20"/>
      <c r="F182" s="20"/>
      <c r="G182" s="20"/>
      <c r="H182" s="20"/>
      <c r="I182" s="20"/>
      <c r="J182" s="20"/>
      <c r="K182" s="143"/>
      <c r="L182" s="143"/>
      <c r="M182" s="143"/>
      <c r="N182" s="143"/>
      <c r="O182" s="143"/>
      <c r="P182" s="143"/>
      <c r="Q182" s="143"/>
      <c r="R182" s="143"/>
      <c r="S182" s="143"/>
      <c r="T182" s="143"/>
      <c r="U182" s="143"/>
      <c r="V182" s="143"/>
      <c r="W182" s="143"/>
      <c r="X182" s="143"/>
      <c r="Y182" s="143"/>
      <c r="Z182" s="143"/>
      <c r="AA182" s="143"/>
      <c r="AB182" s="143"/>
      <c r="AC182" s="143"/>
      <c r="AD182" s="143"/>
      <c r="AE182" s="143"/>
      <c r="AF182" s="143"/>
      <c r="AG182" s="143"/>
      <c r="AH182" s="143"/>
      <c r="AI182" s="143"/>
      <c r="AJ182" s="143"/>
      <c r="AK182" s="201"/>
      <c r="AL182" t="s">
        <v>1110</v>
      </c>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201" t="s">
        <v>746</v>
      </c>
      <c r="BO182" s="554"/>
      <c r="BP182" s="527"/>
      <c r="BQ182" s="526"/>
      <c r="BR182" s="143"/>
    </row>
    <row r="183" spans="1:70" ht="13.5" customHeight="1" x14ac:dyDescent="0.25">
      <c r="A183" s="143"/>
      <c r="B183" s="20"/>
      <c r="C183" s="20"/>
      <c r="D183" s="20"/>
      <c r="E183" s="20"/>
      <c r="F183" s="20"/>
      <c r="G183" s="20"/>
      <c r="H183" s="20"/>
      <c r="I183" s="20"/>
      <c r="J183" s="20"/>
      <c r="K183" s="143"/>
      <c r="L183" s="143"/>
      <c r="M183" s="143"/>
      <c r="N183" s="143"/>
      <c r="O183" s="143"/>
      <c r="P183" s="143"/>
      <c r="Q183" s="143"/>
      <c r="R183" s="143"/>
      <c r="S183" s="143"/>
      <c r="T183" s="143"/>
      <c r="U183" s="143"/>
      <c r="V183" s="143"/>
      <c r="W183" s="143"/>
      <c r="X183" s="143"/>
      <c r="Y183" s="143"/>
      <c r="Z183" s="143"/>
      <c r="AA183" s="143"/>
      <c r="AB183" s="143"/>
      <c r="AC183" s="143"/>
      <c r="AD183" s="143"/>
      <c r="AE183" s="143"/>
      <c r="AF183" s="143"/>
      <c r="AG183" s="143"/>
      <c r="AH183" s="143"/>
      <c r="AI183" s="143"/>
      <c r="AJ183" s="143"/>
      <c r="AK183" s="201" t="s">
        <v>1093</v>
      </c>
      <c r="AL183" s="143" t="s">
        <v>1111</v>
      </c>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201" t="s">
        <v>748</v>
      </c>
      <c r="BO183" s="554"/>
      <c r="BP183" s="527"/>
      <c r="BQ183" s="526"/>
      <c r="BR183" s="143"/>
    </row>
    <row r="184" spans="1:70" ht="13.5" customHeight="1" x14ac:dyDescent="0.25">
      <c r="A184" s="143"/>
      <c r="B184" s="353" t="s">
        <v>1112</v>
      </c>
      <c r="C184" s="20"/>
      <c r="D184" s="20"/>
      <c r="E184" s="20"/>
      <c r="F184" s="20"/>
      <c r="G184" s="20"/>
      <c r="H184" s="20"/>
      <c r="I184" s="20"/>
      <c r="J184" s="20"/>
      <c r="K184" s="143"/>
      <c r="L184" s="143"/>
      <c r="M184" s="143"/>
      <c r="N184" s="143"/>
      <c r="O184" s="143"/>
      <c r="P184" s="143"/>
      <c r="Q184" s="143"/>
      <c r="R184" s="143"/>
      <c r="S184" s="143"/>
      <c r="T184" s="143"/>
      <c r="U184" s="143"/>
      <c r="V184" s="143"/>
      <c r="W184" s="143"/>
      <c r="X184" s="143"/>
      <c r="Y184" s="143"/>
      <c r="Z184" s="143"/>
      <c r="AA184" s="143"/>
      <c r="AB184" s="143"/>
      <c r="AC184" s="143"/>
      <c r="AD184" s="143"/>
      <c r="AE184" s="143"/>
      <c r="AF184" s="143"/>
      <c r="AG184" s="143"/>
      <c r="AH184" s="143"/>
      <c r="AI184" s="143"/>
      <c r="AJ184" s="143"/>
      <c r="AK184" s="201" t="s">
        <v>1113</v>
      </c>
      <c r="AL184" s="143" t="s">
        <v>1114</v>
      </c>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78"/>
      <c r="BK184" s="178"/>
      <c r="BL184" s="178"/>
      <c r="BM184" s="143"/>
      <c r="BN184" s="201" t="s">
        <v>1115</v>
      </c>
      <c r="BO184" s="554"/>
      <c r="BP184" s="527"/>
      <c r="BQ184" s="526"/>
      <c r="BR184" s="143"/>
    </row>
    <row r="185" spans="1:70" ht="13.5" customHeight="1" x14ac:dyDescent="0.25">
      <c r="A185" s="143"/>
      <c r="B185" s="20" t="s">
        <v>1116</v>
      </c>
      <c r="C185" s="20"/>
      <c r="D185" s="20"/>
      <c r="E185" s="20"/>
      <c r="F185" s="20"/>
      <c r="G185" s="20"/>
      <c r="H185" s="20"/>
      <c r="I185" s="20"/>
      <c r="J185" s="20"/>
      <c r="K185" s="143"/>
      <c r="L185" s="143"/>
      <c r="M185" s="143"/>
      <c r="N185" s="143"/>
      <c r="O185" s="143"/>
      <c r="P185" s="143"/>
      <c r="Q185" s="143"/>
      <c r="R185" s="143"/>
      <c r="S185" s="143"/>
      <c r="T185" s="143"/>
      <c r="U185" s="143"/>
      <c r="V185" s="143"/>
      <c r="W185" s="143"/>
      <c r="X185" s="143"/>
      <c r="Y185" s="143"/>
      <c r="Z185" s="143"/>
      <c r="AA185" s="143"/>
      <c r="AB185" s="143"/>
      <c r="AC185" s="143"/>
      <c r="AD185" s="143"/>
      <c r="AE185" s="143">
        <v>16</v>
      </c>
      <c r="AF185" s="554"/>
      <c r="AG185" s="527"/>
      <c r="AH185" s="526"/>
      <c r="AI185" s="143"/>
      <c r="AJ185" s="143"/>
      <c r="AK185" s="143"/>
      <c r="AL185" s="363" t="s">
        <v>1117</v>
      </c>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143"/>
      <c r="BH185" s="143"/>
      <c r="BI185" s="143"/>
      <c r="BJ185" s="143"/>
      <c r="BK185" s="143"/>
      <c r="BL185" s="143"/>
      <c r="BM185" s="143"/>
      <c r="BN185" s="143"/>
      <c r="BO185" s="143"/>
      <c r="BP185" s="143"/>
      <c r="BQ185" s="143"/>
      <c r="BR185" s="143"/>
    </row>
    <row r="186" spans="1:70" ht="13.5" customHeight="1" x14ac:dyDescent="0.25">
      <c r="A186" s="143"/>
      <c r="B186" s="20"/>
      <c r="C186" s="20"/>
      <c r="D186" s="20"/>
      <c r="E186" s="20"/>
      <c r="F186" s="20"/>
      <c r="G186" s="20"/>
      <c r="H186" s="20"/>
      <c r="I186" s="20"/>
      <c r="J186" s="20"/>
      <c r="K186" s="143"/>
      <c r="L186" s="143"/>
      <c r="M186" s="143"/>
      <c r="N186" s="143"/>
      <c r="O186" s="143"/>
      <c r="P186" s="143"/>
      <c r="Q186" s="143"/>
      <c r="R186" s="143"/>
      <c r="S186" s="143"/>
      <c r="T186" s="143"/>
      <c r="U186" s="143"/>
      <c r="V186" s="143"/>
      <c r="W186" s="143"/>
      <c r="X186" s="143"/>
      <c r="Y186" s="143"/>
      <c r="Z186" s="143"/>
      <c r="AA186" s="143"/>
      <c r="AB186" s="143"/>
      <c r="AC186" s="143"/>
      <c r="AD186" s="143"/>
      <c r="AE186" s="143"/>
      <c r="AF186" s="143"/>
      <c r="AG186" s="143"/>
      <c r="AH186" s="143"/>
      <c r="AI186" s="143"/>
      <c r="AJ186" s="143"/>
      <c r="BR186" s="143"/>
    </row>
    <row r="187" spans="1:70" ht="13.5" customHeight="1" x14ac:dyDescent="0.25">
      <c r="A187" s="143"/>
      <c r="B187" s="353" t="s">
        <v>1118</v>
      </c>
      <c r="C187" s="136"/>
      <c r="D187" s="20"/>
      <c r="E187" s="20"/>
      <c r="F187" s="20"/>
      <c r="G187" s="20"/>
      <c r="H187" s="20"/>
      <c r="I187" s="20"/>
      <c r="J187" s="20"/>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143"/>
      <c r="BN187" s="143"/>
      <c r="BO187" s="143"/>
      <c r="BP187" s="143"/>
      <c r="BQ187" s="143"/>
      <c r="BR187" s="143"/>
    </row>
    <row r="188" spans="1:70" ht="13.5" customHeight="1" x14ac:dyDescent="0.25">
      <c r="A188" s="143"/>
      <c r="B188" s="20" t="s">
        <v>1119</v>
      </c>
      <c r="C188" s="136"/>
      <c r="D188" s="20"/>
      <c r="E188" s="20"/>
      <c r="F188" s="20"/>
      <c r="G188" s="20"/>
      <c r="H188" s="20"/>
      <c r="I188" s="20"/>
      <c r="J188" s="20"/>
      <c r="K188" s="143"/>
      <c r="L188" s="143"/>
      <c r="M188" s="143"/>
      <c r="N188" s="143"/>
      <c r="O188" s="143"/>
      <c r="P188" s="143"/>
      <c r="Q188" s="143"/>
      <c r="R188" s="143"/>
      <c r="S188" s="143"/>
      <c r="T188" s="143"/>
      <c r="U188" s="143"/>
      <c r="V188" s="143"/>
      <c r="W188" s="143"/>
      <c r="X188" s="143"/>
      <c r="Y188" s="143"/>
      <c r="Z188" s="143"/>
      <c r="AA188" s="143"/>
      <c r="AB188" s="143"/>
      <c r="AC188" s="143"/>
      <c r="AD188" s="143"/>
      <c r="AE188" s="143">
        <v>17</v>
      </c>
      <c r="AF188" s="554"/>
      <c r="AG188" s="527"/>
      <c r="AH188" s="526"/>
      <c r="AI188" s="143"/>
      <c r="AJ188" s="143"/>
      <c r="AL188" s="30"/>
      <c r="BR188" s="143"/>
    </row>
    <row r="189" spans="1:70" ht="13.5" customHeight="1" x14ac:dyDescent="0.25">
      <c r="A189" s="143"/>
      <c r="B189" s="20"/>
      <c r="C189" s="20"/>
      <c r="D189" s="20"/>
      <c r="E189" s="20"/>
      <c r="F189" s="20"/>
      <c r="G189" s="20"/>
      <c r="H189" s="20"/>
      <c r="I189" s="20"/>
      <c r="J189" s="20"/>
      <c r="K189" s="143"/>
      <c r="L189" s="143"/>
      <c r="M189" s="143"/>
      <c r="N189" s="143"/>
      <c r="O189" s="143"/>
      <c r="P189" s="143"/>
      <c r="Q189" s="143"/>
      <c r="R189" s="143"/>
      <c r="S189" s="143"/>
      <c r="T189" s="143"/>
      <c r="U189" s="143"/>
      <c r="V189" s="143"/>
      <c r="W189" s="143"/>
      <c r="X189" s="143"/>
      <c r="Y189" s="143"/>
      <c r="Z189" s="143"/>
      <c r="AA189" s="143"/>
      <c r="AB189" s="143"/>
      <c r="AC189" s="143"/>
      <c r="AD189" s="143"/>
      <c r="AE189" s="143"/>
      <c r="AF189" s="143"/>
      <c r="AG189" s="143"/>
      <c r="AH189" s="143"/>
      <c r="AI189" s="143"/>
      <c r="AJ189" s="143"/>
      <c r="AK189" s="30"/>
      <c r="AL189" s="30"/>
      <c r="BN189" s="30"/>
      <c r="BO189" s="142"/>
      <c r="BP189" s="142"/>
      <c r="BQ189" s="142"/>
      <c r="BR189" s="143"/>
    </row>
    <row r="190" spans="1:70" ht="13.5" customHeight="1" x14ac:dyDescent="0.25">
      <c r="A190" s="143"/>
      <c r="B190" s="20" t="s">
        <v>1120</v>
      </c>
      <c r="C190" s="20"/>
      <c r="D190" s="20"/>
      <c r="E190" s="20"/>
      <c r="F190" s="20"/>
      <c r="G190" s="20"/>
      <c r="H190" s="20"/>
      <c r="I190" s="20"/>
      <c r="J190" s="20"/>
      <c r="K190" s="143"/>
      <c r="L190" s="143"/>
      <c r="M190" s="143"/>
      <c r="N190" s="143"/>
      <c r="O190" s="143"/>
      <c r="P190" s="143"/>
      <c r="Q190" s="143"/>
      <c r="R190" s="143"/>
      <c r="S190" s="143"/>
      <c r="T190" s="143"/>
      <c r="U190" s="143"/>
      <c r="V190" s="143"/>
      <c r="W190" s="143"/>
      <c r="X190" s="143"/>
      <c r="Y190" s="143"/>
      <c r="Z190" s="143"/>
      <c r="AA190" s="143"/>
      <c r="AC190" s="338"/>
      <c r="AD190" s="143"/>
      <c r="AE190" s="143"/>
      <c r="AF190" s="143"/>
      <c r="AG190" s="143"/>
      <c r="AH190" s="143"/>
      <c r="AI190" s="143"/>
      <c r="AJ190" s="143"/>
      <c r="BR190" s="143"/>
    </row>
    <row r="191" spans="1:70" ht="13.5" customHeight="1" x14ac:dyDescent="0.25">
      <c r="A191" s="143"/>
      <c r="AI191" s="143"/>
      <c r="AJ191" s="143"/>
      <c r="AK191" s="30"/>
      <c r="BN191" s="30"/>
      <c r="BO191" s="142"/>
      <c r="BP191" s="142"/>
      <c r="BQ191" s="142"/>
      <c r="BR191" s="143"/>
    </row>
    <row r="192" spans="1:70" ht="13.5" customHeight="1" x14ac:dyDescent="0.25">
      <c r="A192" s="143"/>
      <c r="AI192" s="143"/>
      <c r="AJ192" s="143"/>
      <c r="AK192" s="143"/>
      <c r="AL192" s="143"/>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143"/>
      <c r="BH192" s="143"/>
      <c r="BI192" s="143"/>
      <c r="BJ192" s="143"/>
      <c r="BK192" s="143"/>
      <c r="BL192" s="143"/>
      <c r="BM192" s="143"/>
      <c r="BN192" s="143"/>
      <c r="BO192" s="143"/>
      <c r="BP192" s="143"/>
      <c r="BQ192" s="143"/>
      <c r="BR192" s="143"/>
    </row>
    <row r="193" spans="1:71" ht="13.5" customHeight="1" x14ac:dyDescent="0.25">
      <c r="A193" s="143"/>
      <c r="AI193" s="143"/>
      <c r="AJ193" s="143"/>
      <c r="AK193" s="30"/>
      <c r="BJ193" s="142"/>
      <c r="BK193" s="142"/>
      <c r="BN193" s="30"/>
      <c r="BO193" s="142"/>
      <c r="BP193" s="142"/>
      <c r="BQ193" s="142"/>
      <c r="BR193" s="143"/>
    </row>
    <row r="194" spans="1:71" ht="13.5" customHeight="1" x14ac:dyDescent="0.25">
      <c r="A194" s="20"/>
      <c r="B194" s="49"/>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20"/>
      <c r="AJ194" s="20"/>
      <c r="AK194" s="49"/>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136"/>
    </row>
    <row r="195" spans="1:71" ht="13.5" customHeight="1" x14ac:dyDescent="0.25">
      <c r="A195" s="143"/>
      <c r="B195" s="143"/>
      <c r="C195" s="143"/>
      <c r="D195" s="143"/>
      <c r="E195" s="143"/>
      <c r="F195" s="143"/>
      <c r="G195" s="143"/>
      <c r="H195" s="143"/>
      <c r="I195" s="143"/>
      <c r="J195" s="143"/>
      <c r="K195" s="143"/>
      <c r="L195" s="143"/>
      <c r="M195" s="143"/>
      <c r="N195" s="143"/>
      <c r="O195" s="143"/>
      <c r="P195" s="143"/>
      <c r="Q195" s="143"/>
      <c r="R195" s="143"/>
      <c r="S195" s="143"/>
      <c r="T195" s="143"/>
      <c r="U195" s="143"/>
      <c r="V195" s="143"/>
      <c r="W195" s="143"/>
      <c r="X195" s="143"/>
      <c r="Y195" s="143"/>
      <c r="Z195" s="143"/>
      <c r="AA195" s="143"/>
      <c r="AB195" s="143"/>
      <c r="AC195" s="143"/>
      <c r="AD195" s="143"/>
      <c r="AE195" s="143"/>
      <c r="AF195" s="143"/>
      <c r="AG195" s="143"/>
      <c r="AH195" s="143"/>
      <c r="AI195" s="143"/>
      <c r="AJ195" s="143"/>
      <c r="AK195" s="143"/>
      <c r="AL195" s="143"/>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143"/>
      <c r="BH195" s="143"/>
      <c r="BI195" s="143"/>
      <c r="BJ195" s="143"/>
      <c r="BK195" s="143"/>
      <c r="BL195" s="143"/>
      <c r="BM195" s="143"/>
      <c r="BN195" s="143"/>
      <c r="BO195" s="143"/>
      <c r="BP195" s="143"/>
      <c r="BQ195" s="143"/>
      <c r="BR195" s="143"/>
    </row>
    <row r="196" spans="1:71" ht="13.5" customHeight="1" x14ac:dyDescent="0.25">
      <c r="AK196" s="143"/>
      <c r="AL196" s="143"/>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143"/>
      <c r="BH196" s="143"/>
      <c r="BI196" s="143"/>
      <c r="BJ196" s="143"/>
      <c r="BK196" s="143"/>
      <c r="BL196" s="143"/>
      <c r="BM196" s="143"/>
      <c r="BN196" s="143"/>
      <c r="BO196" s="143"/>
      <c r="BP196" s="143"/>
      <c r="BQ196" s="143"/>
    </row>
    <row r="197" spans="1:71" ht="13.5" customHeight="1" x14ac:dyDescent="0.25">
      <c r="A197" s="143"/>
      <c r="AJ197" s="143"/>
      <c r="AK197" s="189" t="s">
        <v>1121</v>
      </c>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143"/>
      <c r="BN197" s="143"/>
      <c r="BO197" s="143"/>
      <c r="BP197" s="143"/>
      <c r="BQ197" s="143"/>
      <c r="BR197" s="143"/>
    </row>
    <row r="198" spans="1:71" ht="13.5" customHeight="1" x14ac:dyDescent="0.25">
      <c r="A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143"/>
      <c r="BK198" s="143"/>
      <c r="BL198" s="143"/>
      <c r="BM198" s="143"/>
      <c r="BN198" s="143"/>
      <c r="BO198" s="143"/>
      <c r="BP198" s="143"/>
      <c r="BQ198" s="143"/>
      <c r="BR198" s="143"/>
    </row>
    <row r="199" spans="1:71" ht="13.5" customHeight="1" x14ac:dyDescent="0.25">
      <c r="B199" s="201" t="s">
        <v>1122</v>
      </c>
      <c r="C199" s="143" t="s">
        <v>1123</v>
      </c>
      <c r="D199" s="143"/>
      <c r="E199" s="143"/>
      <c r="F199" s="143"/>
      <c r="G199" s="143"/>
      <c r="H199" s="143"/>
      <c r="I199" s="143"/>
      <c r="J199" s="143"/>
      <c r="K199" s="143"/>
      <c r="L199" s="143"/>
      <c r="M199" s="143"/>
      <c r="N199" s="143"/>
      <c r="O199" s="143"/>
      <c r="P199" s="143"/>
      <c r="Q199" s="143"/>
      <c r="R199" s="143"/>
      <c r="S199" s="143"/>
      <c r="T199" s="143"/>
      <c r="U199" s="143"/>
      <c r="V199" s="143"/>
      <c r="W199" s="143"/>
      <c r="X199" s="143"/>
      <c r="Y199" s="143"/>
      <c r="Z199" s="143"/>
      <c r="AA199" s="201" t="s">
        <v>751</v>
      </c>
      <c r="AB199" s="554"/>
      <c r="AC199" s="527"/>
      <c r="AD199" s="526"/>
      <c r="AE199" s="143"/>
      <c r="AF199" s="143"/>
      <c r="AG199" s="143"/>
      <c r="AH199" s="143"/>
      <c r="AK199" s="337" t="s">
        <v>1124</v>
      </c>
      <c r="AL199" s="337"/>
      <c r="AM199" s="337"/>
      <c r="AN199" s="337"/>
      <c r="AO199" s="337"/>
      <c r="AP199" s="337"/>
      <c r="AQ199" s="143"/>
      <c r="AR199" s="143"/>
      <c r="AS199" s="143"/>
      <c r="AT199" s="143"/>
      <c r="AU199" s="143"/>
      <c r="AV199" s="143"/>
      <c r="AW199" s="143"/>
      <c r="AX199" s="143"/>
      <c r="AY199" s="143"/>
      <c r="AZ199" s="143"/>
      <c r="BA199" s="143"/>
      <c r="BB199" s="143"/>
      <c r="BC199" s="143"/>
      <c r="BD199" s="143"/>
      <c r="BE199" s="143"/>
      <c r="BF199" s="143"/>
      <c r="BG199" s="143"/>
      <c r="BH199" s="143"/>
      <c r="BI199" s="143"/>
      <c r="BJ199" s="143"/>
      <c r="BK199" s="143"/>
      <c r="BL199" s="143"/>
      <c r="BM199" s="143"/>
      <c r="BN199" s="143"/>
      <c r="BO199" s="178"/>
      <c r="BP199" s="178"/>
      <c r="BQ199" s="178"/>
    </row>
    <row r="200" spans="1:71" ht="13.5" customHeight="1" x14ac:dyDescent="0.25">
      <c r="A200" s="143"/>
      <c r="B200" s="201"/>
      <c r="C200" s="143" t="s">
        <v>1125</v>
      </c>
      <c r="D200" s="143"/>
      <c r="E200" s="143"/>
      <c r="F200" s="143"/>
      <c r="G200" s="143"/>
      <c r="H200" s="143"/>
      <c r="I200" s="143"/>
      <c r="J200" s="143"/>
      <c r="K200" s="143"/>
      <c r="L200" s="143"/>
      <c r="M200" s="143"/>
      <c r="N200" s="143"/>
      <c r="O200" s="143"/>
      <c r="P200" s="143"/>
      <c r="Q200" s="143"/>
      <c r="R200" s="143"/>
      <c r="S200" s="143"/>
      <c r="T200" s="143"/>
      <c r="U200" s="143"/>
      <c r="V200" s="143"/>
      <c r="W200" s="143"/>
      <c r="X200" s="143"/>
      <c r="Y200" s="143"/>
      <c r="Z200" s="143"/>
      <c r="AA200" s="143"/>
      <c r="AB200" s="143"/>
      <c r="AC200" s="143"/>
      <c r="AD200" s="143"/>
      <c r="AE200" s="143"/>
      <c r="AF200" s="143"/>
      <c r="AG200" s="143"/>
      <c r="AH200" s="143"/>
      <c r="AJ200" s="143"/>
      <c r="AK200" s="345" t="s">
        <v>1126</v>
      </c>
      <c r="AL200" s="143"/>
      <c r="AM200" s="143"/>
      <c r="AN200" s="143"/>
      <c r="AO200" s="143"/>
      <c r="AP200" s="143"/>
      <c r="AQ200" s="143"/>
      <c r="AR200" s="143"/>
      <c r="AS200" s="143"/>
      <c r="AT200" s="143"/>
      <c r="AU200" s="143"/>
      <c r="AV200" s="143"/>
      <c r="AW200" s="345"/>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c r="BR200" s="143"/>
    </row>
    <row r="201" spans="1:71" ht="13.5" customHeight="1" x14ac:dyDescent="0.25">
      <c r="A201" s="143"/>
      <c r="B201" s="201" t="s">
        <v>1093</v>
      </c>
      <c r="C201" s="143" t="s">
        <v>1127</v>
      </c>
      <c r="D201" s="143"/>
      <c r="E201" s="143"/>
      <c r="F201" s="143"/>
      <c r="G201" s="143"/>
      <c r="H201" s="143"/>
      <c r="I201" s="143"/>
      <c r="J201" s="143"/>
      <c r="K201" s="143"/>
      <c r="L201" s="143"/>
      <c r="M201" s="143"/>
      <c r="N201" s="143"/>
      <c r="O201" s="143"/>
      <c r="P201" s="143"/>
      <c r="Q201" s="143"/>
      <c r="R201" s="143"/>
      <c r="S201" s="143"/>
      <c r="T201" s="143"/>
      <c r="U201" s="143"/>
      <c r="V201" s="143"/>
      <c r="W201" s="143"/>
      <c r="X201" s="143"/>
      <c r="Y201" s="143"/>
      <c r="Z201" s="143"/>
      <c r="AA201" s="143"/>
      <c r="AB201" s="143"/>
      <c r="AC201" s="143"/>
      <c r="AD201" s="143"/>
      <c r="AE201" s="201" t="s">
        <v>753</v>
      </c>
      <c r="AF201" s="554"/>
      <c r="AG201" s="527"/>
      <c r="AH201" s="526"/>
      <c r="AJ201" s="143"/>
      <c r="AK201" s="364"/>
      <c r="AL201" s="337"/>
      <c r="AM201" s="337"/>
      <c r="AN201" s="337"/>
      <c r="AO201" s="337"/>
      <c r="AP201" s="337"/>
      <c r="AQ201" s="337"/>
      <c r="AR201" s="337"/>
      <c r="AS201" s="337"/>
      <c r="AT201" s="337"/>
      <c r="AU201" s="337"/>
      <c r="AV201" s="337"/>
      <c r="AW201" s="345"/>
      <c r="AX201" s="337"/>
      <c r="AY201" s="337"/>
      <c r="AZ201" s="337"/>
      <c r="BA201" s="337"/>
      <c r="BB201" s="337"/>
      <c r="BC201" s="337"/>
      <c r="BD201" s="337"/>
      <c r="BE201" s="337"/>
      <c r="BF201" s="337"/>
      <c r="BG201" s="337"/>
      <c r="BH201" s="143"/>
      <c r="BI201" s="143"/>
      <c r="BJ201" s="143"/>
      <c r="BK201" s="143"/>
      <c r="BL201" s="143"/>
      <c r="BM201" s="143"/>
      <c r="BN201" s="143"/>
      <c r="BO201" s="143"/>
      <c r="BP201" s="143"/>
      <c r="BQ201" s="143"/>
      <c r="BR201" s="143"/>
    </row>
    <row r="202" spans="1:71" ht="13.5" customHeight="1" x14ac:dyDescent="0.25">
      <c r="A202" s="143"/>
      <c r="B202" s="143"/>
      <c r="C202" s="143"/>
      <c r="D202" s="143"/>
      <c r="E202" s="143"/>
      <c r="F202" s="143"/>
      <c r="G202" s="143"/>
      <c r="H202" s="143"/>
      <c r="I202" s="143"/>
      <c r="J202" s="143"/>
      <c r="K202" s="143"/>
      <c r="L202" s="143"/>
      <c r="M202" s="143"/>
      <c r="N202" s="143"/>
      <c r="O202" s="143"/>
      <c r="P202" s="143"/>
      <c r="Q202" s="143"/>
      <c r="R202" s="143"/>
      <c r="S202" s="143"/>
      <c r="T202" s="143"/>
      <c r="U202" s="143"/>
      <c r="V202" s="143"/>
      <c r="W202" s="143"/>
      <c r="X202" s="143"/>
      <c r="Y202" s="143"/>
      <c r="Z202" s="143"/>
      <c r="AA202" s="143"/>
      <c r="AB202" s="143"/>
      <c r="AC202" s="143"/>
      <c r="AD202" s="143"/>
      <c r="AE202" s="143"/>
      <c r="AF202" s="143"/>
      <c r="AG202" s="143"/>
      <c r="AH202" s="143"/>
      <c r="AI202" s="143"/>
      <c r="AJ202" s="143"/>
      <c r="AK202" s="143" t="s">
        <v>1128</v>
      </c>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v>14</v>
      </c>
      <c r="BO202" s="730">
        <v>5880</v>
      </c>
      <c r="BP202" s="527"/>
      <c r="BQ202" s="526"/>
      <c r="BR202" s="143"/>
    </row>
    <row r="203" spans="1:71" ht="13.5" customHeight="1" x14ac:dyDescent="0.25">
      <c r="A203" s="143"/>
      <c r="B203" s="143" t="s">
        <v>1129</v>
      </c>
      <c r="C203" s="143"/>
      <c r="D203" s="143"/>
      <c r="E203" s="143"/>
      <c r="F203" s="143"/>
      <c r="G203" s="143"/>
      <c r="H203" s="143"/>
      <c r="I203" s="143"/>
      <c r="J203" s="143"/>
      <c r="K203" s="143"/>
      <c r="L203" s="143"/>
      <c r="M203" s="143"/>
      <c r="N203" s="143"/>
      <c r="O203" s="143"/>
      <c r="P203" s="143"/>
      <c r="Q203" s="143"/>
      <c r="R203" s="143"/>
      <c r="S203" s="143"/>
      <c r="T203" s="143"/>
      <c r="U203" s="143"/>
      <c r="V203" s="143"/>
      <c r="W203" s="143"/>
      <c r="X203" s="143"/>
      <c r="Y203" s="143"/>
      <c r="Z203" s="143"/>
      <c r="AA203" s="143"/>
      <c r="AB203" s="143"/>
      <c r="AC203" s="143"/>
      <c r="AD203" s="143"/>
      <c r="AE203" s="143">
        <v>6</v>
      </c>
      <c r="AF203" s="554"/>
      <c r="AG203" s="527"/>
      <c r="AH203" s="526"/>
      <c r="AI203" s="143"/>
      <c r="AJ203" s="143"/>
      <c r="AK203" s="143"/>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78"/>
      <c r="BO203" s="178"/>
      <c r="BP203" s="178"/>
      <c r="BQ203" s="143"/>
      <c r="BR203" s="143"/>
    </row>
    <row r="204" spans="1:71" ht="13.5" customHeight="1" x14ac:dyDescent="0.25">
      <c r="A204" s="143"/>
      <c r="AI204" s="143"/>
      <c r="AJ204" s="143"/>
      <c r="AK204" s="143" t="s">
        <v>1130</v>
      </c>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v>15</v>
      </c>
      <c r="BO204" s="554"/>
      <c r="BP204" s="527"/>
      <c r="BQ204" s="526"/>
      <c r="BR204" s="143"/>
    </row>
    <row r="205" spans="1:71" ht="13.5" customHeight="1" x14ac:dyDescent="0.25">
      <c r="A205" s="143"/>
      <c r="AI205" s="143"/>
      <c r="AJ205" s="143"/>
      <c r="AK205" s="143" t="s">
        <v>1131</v>
      </c>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c r="BR205" s="143"/>
    </row>
    <row r="206" spans="1:71" ht="13.5" customHeight="1" x14ac:dyDescent="0.25">
      <c r="A206" s="143"/>
      <c r="B206" s="143" t="s">
        <v>1132</v>
      </c>
      <c r="C206" s="143"/>
      <c r="D206" s="143"/>
      <c r="E206" s="143"/>
      <c r="F206" s="143"/>
      <c r="G206" s="143"/>
      <c r="H206" s="143"/>
      <c r="I206" s="143"/>
      <c r="J206" s="143"/>
      <c r="K206" s="143"/>
      <c r="L206" s="143"/>
      <c r="M206" s="143"/>
      <c r="N206" s="143"/>
      <c r="O206" s="143"/>
      <c r="P206" s="143"/>
      <c r="Q206" s="143"/>
      <c r="R206" s="143"/>
      <c r="S206" s="143"/>
      <c r="T206" s="143"/>
      <c r="U206" s="143"/>
      <c r="V206" s="143"/>
      <c r="W206" s="143"/>
      <c r="X206" s="143"/>
      <c r="Y206" s="143"/>
      <c r="Z206" s="143"/>
      <c r="AA206" s="178"/>
      <c r="AB206" s="178"/>
      <c r="AC206" s="143"/>
      <c r="AD206" s="143"/>
      <c r="AE206" s="143">
        <v>7</v>
      </c>
      <c r="AF206" s="730">
        <v>142800</v>
      </c>
      <c r="AG206" s="527"/>
      <c r="AH206" s="526"/>
      <c r="AI206" s="143"/>
      <c r="AJ206" s="143"/>
      <c r="AK206" s="143"/>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c r="BR206" s="143"/>
    </row>
    <row r="207" spans="1:71" ht="13.5" customHeight="1" x14ac:dyDescent="0.25">
      <c r="A207" s="143"/>
      <c r="B207" s="143"/>
      <c r="C207" s="143" t="s">
        <v>1133</v>
      </c>
      <c r="D207" s="143"/>
      <c r="E207" s="143"/>
      <c r="F207" s="143"/>
      <c r="G207" s="143"/>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78"/>
      <c r="AI207" s="143"/>
      <c r="AJ207" s="143"/>
      <c r="AK207" s="143"/>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c r="BR207" s="143"/>
    </row>
    <row r="208" spans="1:71" ht="13.5" customHeight="1" x14ac:dyDescent="0.25">
      <c r="A208" s="143"/>
      <c r="AI208" s="143"/>
      <c r="AJ208" s="143"/>
      <c r="AK208" s="341" t="s">
        <v>1134</v>
      </c>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c r="BR208" s="143"/>
    </row>
    <row r="209" spans="1:70" ht="13.5" customHeight="1" x14ac:dyDescent="0.25">
      <c r="A209" s="143"/>
      <c r="B209" s="143" t="s">
        <v>1135</v>
      </c>
      <c r="C209" s="337" t="s">
        <v>1136</v>
      </c>
      <c r="D209" s="337"/>
      <c r="E209" s="337"/>
      <c r="F209" s="337"/>
      <c r="G209" s="337"/>
      <c r="H209" s="337"/>
      <c r="I209" s="337"/>
      <c r="J209" s="337"/>
      <c r="K209" s="337"/>
      <c r="L209" s="337"/>
      <c r="M209" s="337"/>
      <c r="N209" s="337"/>
      <c r="O209" s="337"/>
      <c r="P209" s="337"/>
      <c r="Q209" s="337"/>
      <c r="R209" s="337"/>
      <c r="S209" s="337"/>
      <c r="T209" s="143"/>
      <c r="U209" s="143"/>
      <c r="V209" s="143"/>
      <c r="W209" s="143"/>
      <c r="X209" s="143"/>
      <c r="Y209" s="143"/>
      <c r="Z209" s="143"/>
      <c r="AA209" s="143"/>
      <c r="AB209" s="143"/>
      <c r="AC209" s="143"/>
      <c r="AD209" s="143"/>
      <c r="AE209" s="143"/>
      <c r="AF209" s="143"/>
      <c r="AG209" s="143"/>
      <c r="AH209" s="143"/>
      <c r="AI209" s="143"/>
      <c r="AJ209" s="143"/>
      <c r="AK209" s="345" t="s">
        <v>1137</v>
      </c>
      <c r="AL209" s="143"/>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143"/>
      <c r="BH209" s="143"/>
      <c r="BI209" s="143"/>
      <c r="BJ209" s="143"/>
      <c r="BK209" s="143"/>
      <c r="BL209" s="143"/>
      <c r="BM209" s="143"/>
      <c r="BN209" s="143"/>
      <c r="BO209" s="143"/>
      <c r="BP209" s="143"/>
      <c r="BQ209" s="143"/>
      <c r="BR209" s="143"/>
    </row>
    <row r="210" spans="1:70" ht="13.5" customHeight="1" x14ac:dyDescent="0.25">
      <c r="A210" s="143"/>
      <c r="B210" s="143"/>
      <c r="C210" s="337" t="s">
        <v>1138</v>
      </c>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143"/>
      <c r="Z210" s="335" t="s">
        <v>989</v>
      </c>
      <c r="AA210" s="729"/>
      <c r="AB210" s="527"/>
      <c r="AC210" s="526"/>
      <c r="AD210" s="143"/>
      <c r="AE210" s="143"/>
      <c r="AF210" s="143"/>
      <c r="AG210" s="143"/>
      <c r="AH210" s="143"/>
      <c r="AI210" s="143"/>
      <c r="AJ210" s="143"/>
      <c r="AK210" s="341" t="s">
        <v>1139</v>
      </c>
      <c r="AL210" s="143"/>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143"/>
      <c r="BH210" s="143"/>
      <c r="BI210" s="143"/>
      <c r="BJ210" s="143"/>
      <c r="BK210" s="143"/>
      <c r="BL210" s="143"/>
      <c r="BM210" s="143"/>
      <c r="BN210" s="143"/>
      <c r="BO210" s="143"/>
      <c r="BP210" s="143"/>
      <c r="BQ210" s="143"/>
      <c r="BR210" s="143"/>
    </row>
    <row r="211" spans="1:70" ht="13.5" customHeight="1" x14ac:dyDescent="0.25">
      <c r="A211" s="143"/>
      <c r="B211" s="201" t="s">
        <v>1093</v>
      </c>
      <c r="C211" s="337" t="s">
        <v>1140</v>
      </c>
      <c r="D211" s="337"/>
      <c r="E211" s="337"/>
      <c r="F211" s="337"/>
      <c r="G211" s="337"/>
      <c r="H211" s="337"/>
      <c r="I211" s="337"/>
      <c r="J211" s="337"/>
      <c r="K211" s="337"/>
      <c r="L211" s="337"/>
      <c r="M211" s="337"/>
      <c r="N211" s="337"/>
      <c r="O211" s="337"/>
      <c r="P211" s="337"/>
      <c r="Q211" s="337"/>
      <c r="R211" s="143"/>
      <c r="S211" s="143"/>
      <c r="T211" s="143"/>
      <c r="U211" s="143"/>
      <c r="V211" s="143"/>
      <c r="W211" s="143"/>
      <c r="X211" s="143"/>
      <c r="Y211" s="143"/>
      <c r="Z211" s="335" t="s">
        <v>991</v>
      </c>
      <c r="AA211" s="701"/>
      <c r="AB211" s="503"/>
      <c r="AC211" s="524"/>
      <c r="AD211" s="143"/>
      <c r="AE211" s="143"/>
      <c r="AF211" s="143"/>
      <c r="AG211" s="143"/>
      <c r="AH211" s="143"/>
      <c r="AI211" s="143"/>
      <c r="AJ211" s="143"/>
      <c r="AK211" s="143"/>
      <c r="AL211" s="143"/>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143"/>
      <c r="BH211" s="143"/>
      <c r="BI211" s="143"/>
      <c r="BJ211" s="143"/>
      <c r="BK211" s="143"/>
      <c r="BL211" s="143"/>
      <c r="BM211" s="143"/>
      <c r="BN211" s="143"/>
      <c r="BO211" s="143"/>
      <c r="BP211" s="143"/>
      <c r="BQ211" s="143"/>
      <c r="BR211" s="143"/>
    </row>
    <row r="212" spans="1:70" ht="13.5" customHeight="1" x14ac:dyDescent="0.25">
      <c r="A212" s="143"/>
      <c r="B212" s="201" t="s">
        <v>1113</v>
      </c>
      <c r="C212" s="337" t="s">
        <v>1141</v>
      </c>
      <c r="D212" s="337"/>
      <c r="E212" s="337"/>
      <c r="F212" s="337"/>
      <c r="G212" s="337"/>
      <c r="H212" s="337"/>
      <c r="I212" s="337"/>
      <c r="J212" s="337"/>
      <c r="K212" s="337"/>
      <c r="L212" s="337"/>
      <c r="M212" s="337"/>
      <c r="N212" s="337"/>
      <c r="O212" s="337"/>
      <c r="P212" s="337"/>
      <c r="Q212" s="337"/>
      <c r="R212" s="143"/>
      <c r="S212" s="143"/>
      <c r="T212" s="143"/>
      <c r="U212" s="143"/>
      <c r="V212" s="143"/>
      <c r="W212" s="143"/>
      <c r="X212" s="143"/>
      <c r="Y212" s="143"/>
      <c r="Z212" s="335" t="s">
        <v>994</v>
      </c>
      <c r="AA212" s="701"/>
      <c r="AB212" s="503"/>
      <c r="AC212" s="524"/>
      <c r="AD212" s="143"/>
      <c r="AE212" s="143"/>
      <c r="AF212" s="143"/>
      <c r="AG212" s="143"/>
      <c r="AH212" s="143"/>
      <c r="AI212" s="143"/>
      <c r="AJ212" s="143"/>
      <c r="AK212" s="143" t="s">
        <v>1142</v>
      </c>
      <c r="AL212" s="143"/>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143"/>
      <c r="BH212" s="143"/>
      <c r="BI212" s="143"/>
      <c r="BJ212" s="178"/>
      <c r="BK212" s="178"/>
      <c r="BL212" s="178"/>
      <c r="BM212" s="143"/>
      <c r="BN212" s="143">
        <v>16</v>
      </c>
      <c r="BO212" s="554"/>
      <c r="BP212" s="527"/>
      <c r="BQ212" s="526"/>
      <c r="BR212" s="143"/>
    </row>
    <row r="213" spans="1:70" ht="13.5" customHeight="1" x14ac:dyDescent="0.25">
      <c r="A213" s="143"/>
      <c r="B213" s="201" t="s">
        <v>1143</v>
      </c>
      <c r="C213" s="337" t="s">
        <v>1144</v>
      </c>
      <c r="D213" s="337"/>
      <c r="E213" s="337"/>
      <c r="F213" s="337"/>
      <c r="G213" s="337"/>
      <c r="H213" s="337"/>
      <c r="I213" s="337"/>
      <c r="J213" s="337"/>
      <c r="K213" s="337"/>
      <c r="L213" s="337"/>
      <c r="M213" s="337"/>
      <c r="N213" s="337"/>
      <c r="O213" s="337"/>
      <c r="P213" s="143"/>
      <c r="Q213" s="143"/>
      <c r="R213" s="143"/>
      <c r="S213" s="143"/>
      <c r="T213" s="143"/>
      <c r="U213" s="143"/>
      <c r="V213" s="143"/>
      <c r="W213" s="143"/>
      <c r="X213" s="143"/>
      <c r="Y213" s="143"/>
      <c r="Z213" s="143"/>
      <c r="AA213" s="143"/>
      <c r="AB213" s="143"/>
      <c r="AC213" s="143"/>
      <c r="AD213" s="143"/>
      <c r="AE213" s="201" t="s">
        <v>996</v>
      </c>
      <c r="AF213" s="729"/>
      <c r="AG213" s="527"/>
      <c r="AH213" s="526"/>
      <c r="AI213" s="143"/>
      <c r="AJ213" s="143"/>
      <c r="AK213" s="143"/>
      <c r="AL213" s="143"/>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143"/>
      <c r="BH213" s="143"/>
      <c r="BI213" s="143"/>
      <c r="BJ213" s="143"/>
      <c r="BK213" s="143"/>
      <c r="BL213" s="143"/>
      <c r="BM213" s="143"/>
      <c r="BN213" s="143"/>
      <c r="BO213" s="143"/>
      <c r="BP213" s="143"/>
      <c r="BQ213" s="143"/>
      <c r="BR213" s="143"/>
    </row>
    <row r="214" spans="1:70" ht="13.5" customHeight="1" x14ac:dyDescent="0.25">
      <c r="A214" s="143"/>
      <c r="B214" s="143"/>
      <c r="C214" s="143"/>
      <c r="D214" s="143"/>
      <c r="E214" s="143"/>
      <c r="F214" s="143"/>
      <c r="G214" s="143"/>
      <c r="H214" s="143"/>
      <c r="I214" s="143"/>
      <c r="J214" s="143"/>
      <c r="K214" s="143"/>
      <c r="L214" s="143"/>
      <c r="M214" s="143"/>
      <c r="N214" s="143"/>
      <c r="O214" s="143"/>
      <c r="P214" s="143"/>
      <c r="Q214" s="143"/>
      <c r="R214" s="143"/>
      <c r="S214" s="143"/>
      <c r="T214" s="143"/>
      <c r="U214" s="143"/>
      <c r="V214" s="143"/>
      <c r="W214" s="143"/>
      <c r="X214" s="143"/>
      <c r="Y214" s="143"/>
      <c r="Z214" s="143"/>
      <c r="AA214" s="143"/>
      <c r="AB214" s="143"/>
      <c r="AC214" s="143"/>
      <c r="AD214" s="143"/>
      <c r="AE214" s="143"/>
      <c r="AF214" s="143"/>
      <c r="AG214" s="143"/>
      <c r="AH214" s="143"/>
      <c r="AI214" s="143"/>
      <c r="AJ214" s="143"/>
      <c r="AK214" s="143" t="s">
        <v>1145</v>
      </c>
      <c r="AL214" s="143"/>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143"/>
      <c r="BH214" s="143"/>
      <c r="BI214" s="143"/>
      <c r="BJ214" s="143"/>
      <c r="BK214" s="143"/>
      <c r="BL214" s="143"/>
      <c r="BM214" s="143"/>
      <c r="BN214" s="358">
        <v>17</v>
      </c>
      <c r="BO214" s="554"/>
      <c r="BP214" s="527"/>
      <c r="BQ214" s="526"/>
      <c r="BR214" s="143"/>
    </row>
    <row r="215" spans="1:70" ht="13.5" customHeight="1" x14ac:dyDescent="0.25">
      <c r="A215" s="143"/>
      <c r="B215" s="143" t="s">
        <v>1146</v>
      </c>
      <c r="C215" s="143"/>
      <c r="D215" s="143"/>
      <c r="E215" s="143"/>
      <c r="F215" s="143"/>
      <c r="G215" s="143"/>
      <c r="H215" s="143"/>
      <c r="I215" s="143"/>
      <c r="J215" s="143"/>
      <c r="K215" s="143"/>
      <c r="L215" s="143"/>
      <c r="M215" s="143"/>
      <c r="N215" s="143"/>
      <c r="O215" s="143"/>
      <c r="P215" s="143"/>
      <c r="Q215" s="143"/>
      <c r="R215" s="143"/>
      <c r="S215" s="143"/>
      <c r="T215" s="143"/>
      <c r="U215" s="143"/>
      <c r="V215" s="143"/>
      <c r="W215" s="143"/>
      <c r="X215" s="143"/>
      <c r="Y215" s="143"/>
      <c r="Z215" s="143"/>
      <c r="AA215" s="143"/>
      <c r="AB215" s="143"/>
      <c r="AC215" s="143"/>
      <c r="AD215" s="143"/>
      <c r="AE215" s="143">
        <v>9</v>
      </c>
      <c r="AF215" s="554"/>
      <c r="AG215" s="527"/>
      <c r="AH215" s="526"/>
      <c r="AI215" s="143"/>
      <c r="AJ215" s="143"/>
      <c r="AK215" s="364"/>
      <c r="AL215" s="143" t="s">
        <v>1147</v>
      </c>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143"/>
      <c r="BN215" s="143"/>
      <c r="BO215" s="143"/>
      <c r="BP215" s="143"/>
      <c r="BQ215" s="143"/>
      <c r="BR215" s="143"/>
    </row>
    <row r="216" spans="1:70" ht="13.5" customHeight="1" x14ac:dyDescent="0.25">
      <c r="A216" s="143"/>
      <c r="B216" s="143"/>
      <c r="C216" s="143"/>
      <c r="D216" s="143"/>
      <c r="E216" s="143"/>
      <c r="F216" s="143"/>
      <c r="G216" s="143"/>
      <c r="H216" s="143"/>
      <c r="I216" s="143"/>
      <c r="J216" s="143"/>
      <c r="K216" s="143"/>
      <c r="L216" s="143"/>
      <c r="M216" s="143"/>
      <c r="N216" s="143"/>
      <c r="O216" s="143"/>
      <c r="P216" s="143"/>
      <c r="Q216" s="143"/>
      <c r="R216" s="143"/>
      <c r="S216" s="143"/>
      <c r="T216" s="143"/>
      <c r="U216" s="143"/>
      <c r="V216" s="143"/>
      <c r="W216" s="143"/>
      <c r="X216" s="143"/>
      <c r="Y216" s="143"/>
      <c r="Z216" s="143"/>
      <c r="AA216" s="143"/>
      <c r="AB216" s="143"/>
      <c r="AC216" s="143"/>
      <c r="AD216" s="143"/>
      <c r="AE216" s="143"/>
      <c r="AF216" s="143"/>
      <c r="AG216" s="143"/>
      <c r="AH216" s="143"/>
      <c r="AI216" s="143"/>
      <c r="AJ216" s="143"/>
      <c r="BR216" s="143"/>
    </row>
    <row r="217" spans="1:70" ht="13.5" customHeight="1" x14ac:dyDescent="0.25">
      <c r="A217" s="143"/>
      <c r="B217" s="143" t="s">
        <v>1148</v>
      </c>
      <c r="C217" s="143"/>
      <c r="D217" s="143"/>
      <c r="E217" s="143"/>
      <c r="F217" s="143"/>
      <c r="G217" s="143"/>
      <c r="H217" s="143"/>
      <c r="I217" s="143"/>
      <c r="J217" s="143"/>
      <c r="K217" s="143"/>
      <c r="L217" s="143"/>
      <c r="M217" s="143"/>
      <c r="N217" s="143"/>
      <c r="O217" s="143"/>
      <c r="P217" s="143"/>
      <c r="Q217" s="143"/>
      <c r="R217" s="143"/>
      <c r="S217" s="143"/>
      <c r="T217" s="143"/>
      <c r="U217" s="143"/>
      <c r="V217" s="143"/>
      <c r="W217" s="143"/>
      <c r="X217" s="143"/>
      <c r="Y217" s="143"/>
      <c r="Z217" s="143"/>
      <c r="AA217" s="143"/>
      <c r="AB217" s="143"/>
      <c r="AC217" s="143"/>
      <c r="AD217" s="143"/>
      <c r="AE217" s="143">
        <v>10</v>
      </c>
      <c r="AF217" s="554"/>
      <c r="AG217" s="527"/>
      <c r="AH217" s="526"/>
      <c r="AI217" s="143"/>
      <c r="AJ217" s="143"/>
      <c r="BR217" s="143"/>
    </row>
    <row r="218" spans="1:70" ht="13.5" customHeight="1" x14ac:dyDescent="0.25">
      <c r="A218" s="143"/>
      <c r="B218" s="143"/>
      <c r="C218" s="143"/>
      <c r="D218" s="143"/>
      <c r="E218" s="143"/>
      <c r="F218" s="143"/>
      <c r="G218" s="143"/>
      <c r="H218" s="143"/>
      <c r="I218" s="143"/>
      <c r="J218" s="143"/>
      <c r="K218" s="143"/>
      <c r="L218" s="143"/>
      <c r="M218" s="143"/>
      <c r="N218" s="143"/>
      <c r="O218" s="143"/>
      <c r="P218" s="143"/>
      <c r="Q218" s="143"/>
      <c r="R218" s="143"/>
      <c r="S218" s="143"/>
      <c r="T218" s="143"/>
      <c r="U218" s="143"/>
      <c r="V218" s="143"/>
      <c r="W218" s="143"/>
      <c r="X218" s="143"/>
      <c r="Y218" s="143"/>
      <c r="Z218" s="143"/>
      <c r="AA218" s="143"/>
      <c r="AB218" s="143"/>
      <c r="AC218" s="143"/>
      <c r="AD218" s="143"/>
      <c r="AE218" s="143"/>
      <c r="AF218" s="143"/>
      <c r="AG218" s="143"/>
      <c r="AH218" s="143"/>
      <c r="AI218" s="143"/>
      <c r="AJ218" s="143"/>
      <c r="AX218" s="143"/>
      <c r="AY218" s="143"/>
      <c r="AZ218" s="143"/>
      <c r="BA218" s="143"/>
      <c r="BB218" s="143"/>
      <c r="BC218" s="143"/>
      <c r="BD218" s="143"/>
      <c r="BE218" s="143"/>
      <c r="BF218" s="143"/>
      <c r="BG218" s="143"/>
      <c r="BH218" s="143"/>
      <c r="BI218" s="143"/>
      <c r="BJ218" s="143"/>
      <c r="BK218" s="143"/>
      <c r="BL218" s="143"/>
      <c r="BM218" s="143"/>
      <c r="BN218" s="143"/>
      <c r="BO218" s="178"/>
      <c r="BP218" s="178"/>
      <c r="BQ218" s="178"/>
      <c r="BR218" s="143"/>
    </row>
    <row r="219" spans="1:70" ht="13.5" customHeight="1" x14ac:dyDescent="0.25">
      <c r="A219" s="143"/>
      <c r="B219" s="143" t="s">
        <v>1149</v>
      </c>
      <c r="C219" s="143"/>
      <c r="D219" s="143"/>
      <c r="E219" s="143"/>
      <c r="F219" s="143"/>
      <c r="G219" s="143"/>
      <c r="H219" s="143"/>
      <c r="I219" s="143"/>
      <c r="J219" s="143"/>
      <c r="K219" s="143"/>
      <c r="L219" s="143"/>
      <c r="M219" s="143"/>
      <c r="N219" s="143"/>
      <c r="O219" s="143"/>
      <c r="P219" s="143"/>
      <c r="Q219" s="143"/>
      <c r="R219" s="143"/>
      <c r="S219" s="143"/>
      <c r="T219" s="143"/>
      <c r="U219" s="143"/>
      <c r="V219" s="143"/>
      <c r="W219" s="143"/>
      <c r="X219" s="143"/>
      <c r="Y219" s="143"/>
      <c r="Z219" s="143"/>
      <c r="AA219" s="143"/>
      <c r="AB219" s="143"/>
      <c r="AC219" s="143"/>
      <c r="AD219" s="143"/>
      <c r="AE219" s="143">
        <v>11</v>
      </c>
      <c r="AF219" s="554"/>
      <c r="AG219" s="527"/>
      <c r="AH219" s="526"/>
      <c r="AI219" s="143"/>
      <c r="AJ219" s="143"/>
      <c r="AK219" s="337" t="s">
        <v>1150</v>
      </c>
      <c r="AL219" s="337"/>
      <c r="AM219" s="143"/>
      <c r="AN219" s="143"/>
      <c r="AO219" s="143"/>
      <c r="AP219" s="143"/>
      <c r="AQ219" s="143"/>
      <c r="AR219" s="143"/>
      <c r="AS219" s="143"/>
      <c r="AT219" s="143"/>
      <c r="AU219" s="143"/>
      <c r="AV219" s="143"/>
      <c r="AW219" s="143"/>
      <c r="AX219" s="143"/>
      <c r="AY219" s="143"/>
      <c r="AZ219" s="143"/>
      <c r="BA219" s="143"/>
      <c r="BB219" s="143"/>
      <c r="BC219" s="143"/>
      <c r="BD219" s="143"/>
      <c r="BE219" s="143"/>
      <c r="BF219" s="143"/>
      <c r="BG219" s="143"/>
      <c r="BH219" s="143"/>
      <c r="BI219" s="143"/>
      <c r="BJ219" s="143"/>
      <c r="BK219" s="143"/>
      <c r="BL219" s="143"/>
      <c r="BM219" s="143"/>
      <c r="BN219" s="143"/>
      <c r="BO219" s="143"/>
      <c r="BP219" s="143"/>
      <c r="BQ219" s="143"/>
      <c r="BR219" s="358"/>
    </row>
    <row r="220" spans="1:70" ht="13.5" customHeight="1" x14ac:dyDescent="0.25">
      <c r="A220" s="143"/>
      <c r="B220" s="143"/>
      <c r="C220" s="143"/>
      <c r="D220" s="143"/>
      <c r="E220" s="143"/>
      <c r="F220" s="143"/>
      <c r="G220" s="143"/>
      <c r="H220" s="143"/>
      <c r="I220" s="143"/>
      <c r="J220" s="143"/>
      <c r="K220" s="143"/>
      <c r="L220" s="143"/>
      <c r="M220" s="143"/>
      <c r="N220" s="143"/>
      <c r="O220" s="143"/>
      <c r="P220" s="143"/>
      <c r="Q220" s="143"/>
      <c r="R220" s="143"/>
      <c r="S220" s="143"/>
      <c r="T220" s="143"/>
      <c r="U220" s="143"/>
      <c r="V220" s="143"/>
      <c r="W220" s="143"/>
      <c r="X220" s="143"/>
      <c r="Y220" s="143"/>
      <c r="Z220" s="143"/>
      <c r="AA220" s="143"/>
      <c r="AB220" s="143"/>
      <c r="AC220" s="143"/>
      <c r="AD220" s="143"/>
      <c r="AE220" s="143"/>
      <c r="AF220" s="143"/>
      <c r="AG220" s="143"/>
      <c r="AH220" s="143"/>
      <c r="AI220" s="143"/>
      <c r="AJ220" s="143"/>
      <c r="AK220" s="143"/>
      <c r="AL220" s="337"/>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143"/>
      <c r="BH220" s="143"/>
      <c r="BI220" s="143"/>
      <c r="BJ220" s="143"/>
      <c r="BK220" s="143"/>
      <c r="BL220" s="143"/>
      <c r="BM220" s="143"/>
      <c r="BN220" s="143"/>
      <c r="BO220" s="178"/>
      <c r="BP220" s="178"/>
      <c r="BQ220" s="178"/>
      <c r="BR220" s="143"/>
    </row>
    <row r="221" spans="1:70" ht="13.5" customHeight="1" x14ac:dyDescent="0.25">
      <c r="A221" s="143"/>
      <c r="B221" s="143" t="s">
        <v>1151</v>
      </c>
      <c r="C221" s="143"/>
      <c r="D221" s="143"/>
      <c r="E221" s="143"/>
      <c r="F221" s="143"/>
      <c r="G221" s="143"/>
      <c r="H221" s="143"/>
      <c r="I221" s="143"/>
      <c r="J221" s="143"/>
      <c r="K221" s="143"/>
      <c r="L221" s="143"/>
      <c r="M221" s="143"/>
      <c r="N221" s="143"/>
      <c r="O221" s="143"/>
      <c r="P221" s="143"/>
      <c r="Q221" s="143"/>
      <c r="R221" s="143"/>
      <c r="S221" s="143"/>
      <c r="T221" s="143"/>
      <c r="U221" s="143"/>
      <c r="V221" s="143"/>
      <c r="W221" s="143"/>
      <c r="X221" s="143"/>
      <c r="Y221" s="143"/>
      <c r="Z221" s="143"/>
      <c r="AA221" s="143"/>
      <c r="AB221" s="143"/>
      <c r="AC221" s="143"/>
      <c r="AD221" s="143"/>
      <c r="AE221" s="143">
        <v>12</v>
      </c>
      <c r="AF221" s="554"/>
      <c r="AG221" s="527"/>
      <c r="AH221" s="526"/>
      <c r="AI221" s="143"/>
      <c r="AJ221" s="143"/>
      <c r="AK221" s="337" t="s">
        <v>1152</v>
      </c>
      <c r="AL221" s="337"/>
      <c r="AM221" s="143"/>
      <c r="AN221" s="143"/>
      <c r="AO221" s="143"/>
      <c r="AP221" s="143"/>
      <c r="AQ221" s="143"/>
      <c r="AR221" s="143"/>
      <c r="AS221" s="143"/>
      <c r="AT221" s="143"/>
      <c r="AU221" s="143"/>
      <c r="AV221" s="143"/>
      <c r="AW221" s="143"/>
      <c r="BL221" s="143"/>
      <c r="BM221" s="143"/>
      <c r="BN221" s="143"/>
      <c r="BO221" s="143"/>
      <c r="BP221" s="143"/>
      <c r="BQ221" s="143"/>
      <c r="BR221" s="143"/>
    </row>
    <row r="222" spans="1:70" ht="13.5" customHeight="1" x14ac:dyDescent="0.25">
      <c r="A222" s="143"/>
      <c r="B222" s="143"/>
      <c r="C222" s="143"/>
      <c r="D222" s="143"/>
      <c r="E222" s="143"/>
      <c r="F222" s="143"/>
      <c r="G222" s="143"/>
      <c r="H222" s="143"/>
      <c r="I222" s="143"/>
      <c r="J222" s="143"/>
      <c r="K222" s="143"/>
      <c r="L222" s="143"/>
      <c r="M222" s="143"/>
      <c r="N222" s="143"/>
      <c r="O222" s="143"/>
      <c r="P222" s="143"/>
      <c r="Q222" s="143"/>
      <c r="R222" s="143"/>
      <c r="S222" s="143"/>
      <c r="T222" s="143"/>
      <c r="U222" s="143"/>
      <c r="V222" s="143"/>
      <c r="W222" s="143"/>
      <c r="X222" s="143"/>
      <c r="Y222" s="143"/>
      <c r="Z222" s="143"/>
      <c r="AA222" s="143"/>
      <c r="AB222" s="143"/>
      <c r="AC222" s="143"/>
      <c r="AD222" s="143"/>
      <c r="AE222" s="143"/>
      <c r="AF222" s="143"/>
      <c r="AG222" s="143"/>
      <c r="AH222" s="143"/>
      <c r="AI222" s="143"/>
      <c r="AJ222" s="143"/>
      <c r="AK222" s="337" t="s">
        <v>1153</v>
      </c>
      <c r="AL222" s="337"/>
      <c r="AM222" s="143"/>
      <c r="AN222" s="143"/>
      <c r="AO222" s="143"/>
      <c r="AP222" s="143"/>
      <c r="AQ222" s="143"/>
      <c r="AR222" s="143"/>
      <c r="AS222" s="143"/>
      <c r="AT222" s="143"/>
      <c r="AU222" s="143"/>
      <c r="AV222" s="143"/>
      <c r="AW222" s="143"/>
      <c r="BL222" s="143"/>
      <c r="BM222" s="143"/>
      <c r="BN222" s="143"/>
      <c r="BO222" s="178"/>
      <c r="BP222" s="178"/>
      <c r="BQ222" s="178"/>
      <c r="BR222" s="143"/>
    </row>
    <row r="223" spans="1:70" ht="13.5" customHeight="1" x14ac:dyDescent="0.25">
      <c r="A223" s="143"/>
      <c r="B223" s="143" t="s">
        <v>1154</v>
      </c>
      <c r="C223" s="143"/>
      <c r="D223" s="143"/>
      <c r="E223" s="143"/>
      <c r="F223" s="143"/>
      <c r="G223" s="143"/>
      <c r="H223" s="143"/>
      <c r="I223" s="143"/>
      <c r="J223" s="143"/>
      <c r="K223" s="143"/>
      <c r="L223" s="143"/>
      <c r="M223" s="143"/>
      <c r="N223" s="143"/>
      <c r="O223" s="143"/>
      <c r="P223" s="143"/>
      <c r="Q223" s="143"/>
      <c r="R223" s="143"/>
      <c r="S223" s="143"/>
      <c r="T223" s="143"/>
      <c r="U223" s="143"/>
      <c r="V223" s="143"/>
      <c r="W223" s="143"/>
      <c r="X223" s="143"/>
      <c r="Y223" s="143"/>
      <c r="Z223" s="143">
        <v>13</v>
      </c>
      <c r="AA223" s="554"/>
      <c r="AB223" s="527"/>
      <c r="AC223" s="526"/>
      <c r="AD223" s="143"/>
      <c r="AE223" s="143"/>
      <c r="AF223" s="143"/>
      <c r="AG223" s="143"/>
      <c r="AH223" s="143"/>
      <c r="AI223" s="143"/>
      <c r="AJ223" s="143"/>
      <c r="AK223" s="143"/>
      <c r="AL223" s="337"/>
      <c r="AM223" s="143"/>
      <c r="AN223" s="143"/>
      <c r="AO223" s="143"/>
      <c r="AP223" s="143"/>
      <c r="AQ223" s="143"/>
      <c r="AR223" s="143"/>
      <c r="AS223" s="143"/>
      <c r="AT223" s="143"/>
      <c r="AU223" s="143"/>
      <c r="AV223" s="143"/>
      <c r="AW223" s="143"/>
      <c r="AX223" s="143"/>
      <c r="AY223" s="143"/>
      <c r="AZ223" s="143"/>
      <c r="BA223" s="143"/>
      <c r="BB223" s="143"/>
      <c r="BC223" s="143"/>
      <c r="BL223" s="143"/>
      <c r="BM223" s="143"/>
      <c r="BN223" s="143"/>
      <c r="BO223" s="143"/>
      <c r="BP223" s="143"/>
      <c r="BQ223" s="143"/>
      <c r="BR223" s="143"/>
    </row>
    <row r="224" spans="1:70" ht="13.5" customHeight="1" x14ac:dyDescent="0.25">
      <c r="A224" s="143"/>
      <c r="B224" s="341"/>
      <c r="C224" s="143" t="s">
        <v>1155</v>
      </c>
      <c r="D224" s="143"/>
      <c r="E224" s="143"/>
      <c r="F224" s="143"/>
      <c r="G224" s="143"/>
      <c r="H224" s="143"/>
      <c r="I224" s="143"/>
      <c r="J224" s="143"/>
      <c r="K224" s="143"/>
      <c r="L224" s="143"/>
      <c r="M224" s="143"/>
      <c r="N224" s="143"/>
      <c r="O224" s="143"/>
      <c r="P224" s="143"/>
      <c r="Q224" s="143"/>
      <c r="R224" s="143"/>
      <c r="S224" s="143"/>
      <c r="T224" s="143"/>
      <c r="U224" s="143"/>
      <c r="V224" s="143"/>
      <c r="W224" s="143"/>
      <c r="X224" s="143"/>
      <c r="Y224" s="143"/>
      <c r="Z224" s="143"/>
      <c r="AA224" s="143"/>
      <c r="AB224" s="143"/>
      <c r="AC224" s="143"/>
      <c r="AD224" s="143"/>
      <c r="AE224" s="143"/>
      <c r="AF224" s="143"/>
      <c r="AG224" s="143"/>
      <c r="AH224" s="143"/>
      <c r="AI224" s="143"/>
      <c r="AJ224" s="143"/>
      <c r="AK224" s="337" t="s">
        <v>1156</v>
      </c>
      <c r="AL224" s="143"/>
      <c r="AM224" s="143"/>
      <c r="AN224" s="143"/>
      <c r="AO224" s="143"/>
      <c r="AP224" s="143"/>
      <c r="AQ224" s="143"/>
      <c r="AR224" s="143"/>
      <c r="AS224" s="143"/>
      <c r="AT224" s="143"/>
      <c r="AU224" s="143"/>
      <c r="AV224" s="143"/>
      <c r="AW224" s="143"/>
      <c r="AX224" s="143"/>
      <c r="AY224" s="143"/>
      <c r="AZ224" s="143"/>
      <c r="BA224" s="143"/>
      <c r="BB224" s="143"/>
      <c r="BC224" s="143"/>
      <c r="BG224" s="143"/>
      <c r="BH224" s="143"/>
      <c r="BI224" s="143"/>
      <c r="BJ224" s="143"/>
      <c r="BK224" s="143"/>
      <c r="BL224" s="143"/>
      <c r="BM224" s="143"/>
      <c r="BN224" s="143"/>
      <c r="BO224" s="143"/>
      <c r="BP224" s="143"/>
      <c r="BQ224" s="143"/>
      <c r="BR224" s="143"/>
    </row>
    <row r="225" spans="1:71" ht="13.5" customHeight="1" x14ac:dyDescent="0.25">
      <c r="A225" s="143"/>
      <c r="B225" s="143"/>
      <c r="C225" s="143"/>
      <c r="D225" s="143"/>
      <c r="E225" s="143"/>
      <c r="F225" s="143"/>
      <c r="G225" s="143"/>
      <c r="H225" s="143"/>
      <c r="I225" s="143"/>
      <c r="J225" s="143"/>
      <c r="K225" s="143"/>
      <c r="L225" s="143"/>
      <c r="M225" s="143"/>
      <c r="N225" s="143"/>
      <c r="O225" s="143"/>
      <c r="P225" s="143"/>
      <c r="Q225" s="143"/>
      <c r="R225" s="143"/>
      <c r="S225" s="143"/>
      <c r="T225" s="143"/>
      <c r="U225" s="143"/>
      <c r="V225" s="143"/>
      <c r="W225" s="143"/>
      <c r="X225" s="143"/>
      <c r="Y225" s="143"/>
      <c r="Z225" s="143"/>
      <c r="AA225" s="143"/>
      <c r="AB225" s="143"/>
      <c r="AC225" s="143"/>
      <c r="AD225" s="143"/>
      <c r="AE225" s="143"/>
      <c r="AF225" s="143"/>
      <c r="AG225" s="143"/>
      <c r="AH225" s="143"/>
      <c r="AI225" s="143"/>
      <c r="AJ225" s="143"/>
      <c r="AK225" s="143"/>
      <c r="AL225" s="143"/>
      <c r="AM225" s="143"/>
      <c r="AN225" s="143"/>
      <c r="AO225" s="143"/>
      <c r="AP225" s="143"/>
      <c r="AQ225" s="143"/>
      <c r="AR225" s="143"/>
      <c r="AS225" s="143"/>
      <c r="AT225" s="143"/>
      <c r="AU225" s="143"/>
      <c r="AV225" s="143"/>
      <c r="AW225" s="143"/>
      <c r="AX225" s="143"/>
      <c r="AY225" s="143"/>
      <c r="AZ225" s="143"/>
      <c r="BA225" s="143"/>
      <c r="BB225" s="143"/>
      <c r="BC225" s="143"/>
      <c r="BG225" s="143"/>
      <c r="BH225" s="143"/>
      <c r="BI225" s="143"/>
      <c r="BJ225" s="143"/>
      <c r="BK225" s="143"/>
      <c r="BL225" s="143"/>
      <c r="BM225" s="143"/>
      <c r="BN225" s="143"/>
      <c r="BO225" s="143"/>
      <c r="BP225" s="143"/>
      <c r="BQ225" s="143"/>
      <c r="BR225" s="143"/>
    </row>
    <row r="226" spans="1:71" ht="13.5" customHeight="1" x14ac:dyDescent="0.25">
      <c r="A226" s="143"/>
      <c r="AI226" s="143"/>
      <c r="AJ226" s="143"/>
      <c r="AK226" s="337" t="s">
        <v>1157</v>
      </c>
      <c r="AL226" s="143"/>
      <c r="AM226" s="143"/>
      <c r="AN226" s="143"/>
      <c r="AO226" s="143"/>
      <c r="AP226" s="143"/>
      <c r="AQ226" s="143"/>
      <c r="AR226" s="143"/>
      <c r="AS226" s="143"/>
      <c r="AT226" s="143"/>
      <c r="AU226" s="143"/>
      <c r="AV226" s="143"/>
      <c r="AW226" s="143"/>
      <c r="AX226" s="143"/>
      <c r="AY226" s="143"/>
      <c r="AZ226" s="143"/>
      <c r="BA226" s="143"/>
      <c r="BB226" s="143"/>
      <c r="BC226" s="143"/>
      <c r="BG226" s="143"/>
      <c r="BH226" s="143"/>
      <c r="BI226" s="143"/>
      <c r="BJ226" s="143"/>
      <c r="BK226" s="143"/>
      <c r="BL226" s="143"/>
      <c r="BM226" s="143"/>
      <c r="BN226" s="143"/>
      <c r="BO226" s="143"/>
      <c r="BP226" s="143"/>
      <c r="BQ226" s="143"/>
      <c r="BR226" s="143"/>
    </row>
    <row r="227" spans="1:71" ht="13.5" customHeight="1" x14ac:dyDescent="0.25">
      <c r="A227" s="143"/>
      <c r="AI227" s="143"/>
      <c r="AJ227" s="143"/>
      <c r="AX227" s="143"/>
      <c r="AY227" s="143"/>
      <c r="AZ227" s="143"/>
      <c r="BA227" s="143"/>
      <c r="BB227" s="143"/>
      <c r="BC227" s="143"/>
      <c r="BG227" s="143"/>
      <c r="BH227" s="143"/>
      <c r="BI227" s="143"/>
      <c r="BJ227" s="143"/>
      <c r="BK227" s="143"/>
      <c r="BL227" s="143"/>
      <c r="BM227" s="143"/>
      <c r="BN227" s="143"/>
      <c r="BO227" s="143"/>
      <c r="BP227" s="143"/>
      <c r="BQ227" s="143"/>
      <c r="BR227" s="143"/>
    </row>
    <row r="228" spans="1:71" ht="13.5" customHeight="1" x14ac:dyDescent="0.25">
      <c r="A228" s="143"/>
      <c r="B228" s="143"/>
      <c r="C228" s="143"/>
      <c r="D228" s="143"/>
      <c r="E228" s="143"/>
      <c r="F228" s="143"/>
      <c r="G228" s="143"/>
      <c r="H228" s="143"/>
      <c r="I228" s="143"/>
      <c r="J228" s="143"/>
      <c r="K228" s="143"/>
      <c r="L228" s="143"/>
      <c r="M228" s="143"/>
      <c r="N228" s="143"/>
      <c r="O228" s="143"/>
      <c r="P228" s="143"/>
      <c r="Q228" s="143"/>
      <c r="R228" s="143"/>
      <c r="S228" s="143"/>
      <c r="T228" s="143"/>
      <c r="U228" s="143"/>
      <c r="V228" s="143"/>
      <c r="W228" s="143"/>
      <c r="X228" s="143"/>
      <c r="Y228" s="143"/>
      <c r="Z228" s="143"/>
      <c r="AA228" s="143"/>
      <c r="AB228" s="143"/>
      <c r="AC228" s="143"/>
      <c r="AD228" s="143"/>
      <c r="AE228" s="143"/>
      <c r="AF228" s="143"/>
      <c r="AG228" s="143"/>
      <c r="AH228" s="143"/>
      <c r="AI228" s="143"/>
      <c r="AJ228" s="143"/>
      <c r="AX228" s="143"/>
      <c r="AY228" s="143"/>
      <c r="AZ228" s="143"/>
      <c r="BA228" s="143"/>
      <c r="BB228" s="143"/>
      <c r="BC228" s="143"/>
      <c r="BG228" s="143"/>
      <c r="BH228" s="143"/>
      <c r="BI228" s="143"/>
      <c r="BJ228" s="143"/>
      <c r="BK228" s="143"/>
      <c r="BL228" s="143"/>
      <c r="BM228" s="143"/>
      <c r="BN228" s="143"/>
      <c r="BO228" s="143"/>
      <c r="BP228" s="143"/>
      <c r="BQ228" s="143"/>
      <c r="BR228" s="143"/>
    </row>
    <row r="229" spans="1:71" ht="13.5" customHeight="1" x14ac:dyDescent="0.25">
      <c r="A229" s="143"/>
      <c r="B229" s="143"/>
      <c r="C229" s="143"/>
      <c r="D229" s="143"/>
      <c r="E229" s="143"/>
      <c r="F229" s="143"/>
      <c r="G229" s="143"/>
      <c r="H229" s="143"/>
      <c r="I229" s="143"/>
      <c r="J229" s="143"/>
      <c r="K229" s="143"/>
      <c r="L229" s="143"/>
      <c r="M229" s="143"/>
      <c r="N229" s="143"/>
      <c r="O229" s="143"/>
      <c r="P229" s="143"/>
      <c r="Q229" s="143"/>
      <c r="R229" s="143"/>
      <c r="S229" s="143"/>
      <c r="T229" s="143"/>
      <c r="U229" s="143"/>
      <c r="V229" s="143"/>
      <c r="W229" s="143"/>
      <c r="X229" s="143"/>
      <c r="Y229" s="143"/>
      <c r="Z229" s="143"/>
      <c r="AA229" s="143"/>
      <c r="AB229" s="143"/>
      <c r="AC229" s="143"/>
      <c r="AD229" s="143"/>
      <c r="AE229" s="143"/>
      <c r="AF229" s="143"/>
      <c r="AG229" s="143"/>
      <c r="AH229" s="143"/>
      <c r="AI229" s="143"/>
      <c r="AJ229" s="143"/>
      <c r="AX229" s="143"/>
      <c r="AY229" s="143"/>
      <c r="AZ229" s="143"/>
      <c r="BA229" s="143"/>
      <c r="BB229" s="143"/>
      <c r="BC229" s="143"/>
      <c r="BG229" s="143"/>
      <c r="BH229" s="143"/>
      <c r="BI229" s="143"/>
      <c r="BJ229" s="143"/>
      <c r="BK229" s="143"/>
      <c r="BL229" s="143"/>
      <c r="BM229" s="143"/>
      <c r="BR229" s="143"/>
    </row>
    <row r="230" spans="1:71" ht="13.5" customHeight="1" x14ac:dyDescent="0.25">
      <c r="A230" s="143"/>
      <c r="B230" s="143"/>
      <c r="C230" s="143"/>
      <c r="D230" s="143"/>
      <c r="E230" s="143"/>
      <c r="F230" s="143"/>
      <c r="G230" s="143"/>
      <c r="H230" s="143"/>
      <c r="I230" s="143"/>
      <c r="J230" s="143"/>
      <c r="K230" s="143"/>
      <c r="L230" s="143"/>
      <c r="M230" s="143"/>
      <c r="N230" s="143"/>
      <c r="O230" s="143"/>
      <c r="P230" s="143"/>
      <c r="Q230" s="143"/>
      <c r="R230" s="143"/>
      <c r="S230" s="143"/>
      <c r="T230" s="143"/>
      <c r="U230" s="143"/>
      <c r="V230" s="143"/>
      <c r="W230" s="143"/>
      <c r="X230" s="143"/>
      <c r="Y230" s="143"/>
      <c r="Z230" s="143"/>
      <c r="AA230" s="143"/>
      <c r="AB230" s="143"/>
      <c r="AC230" s="143"/>
      <c r="AD230" s="143"/>
      <c r="AE230" s="143"/>
      <c r="AF230" s="143"/>
      <c r="AG230" s="143"/>
      <c r="AH230" s="143"/>
      <c r="AI230" s="143"/>
      <c r="AJ230" s="143"/>
      <c r="AX230" s="143"/>
      <c r="AY230" s="143"/>
      <c r="AZ230" s="143"/>
      <c r="BA230" s="143"/>
      <c r="BB230" s="143"/>
      <c r="BC230" s="143"/>
      <c r="BG230" s="143"/>
      <c r="BH230" s="143"/>
      <c r="BI230" s="143"/>
      <c r="BJ230" s="143"/>
      <c r="BK230" s="143"/>
      <c r="BL230" s="143"/>
      <c r="BM230" s="143"/>
      <c r="BR230" s="178"/>
    </row>
    <row r="231" spans="1:71" ht="13.5" customHeight="1" x14ac:dyDescent="0.25">
      <c r="A231" s="143"/>
      <c r="B231" s="143"/>
      <c r="C231" s="143"/>
      <c r="D231" s="143"/>
      <c r="E231" s="143"/>
      <c r="F231" s="143"/>
      <c r="G231" s="143"/>
      <c r="H231" s="143"/>
      <c r="I231" s="143"/>
      <c r="J231" s="143"/>
      <c r="K231" s="143"/>
      <c r="L231" s="143"/>
      <c r="M231" s="143"/>
      <c r="N231" s="143"/>
      <c r="O231" s="143"/>
      <c r="P231" s="143"/>
      <c r="Q231" s="143"/>
      <c r="R231" s="143"/>
      <c r="S231" s="143"/>
      <c r="T231" s="143"/>
      <c r="U231" s="143"/>
      <c r="V231" s="143"/>
      <c r="W231" s="143"/>
      <c r="X231" s="143"/>
      <c r="Y231" s="143"/>
      <c r="Z231" s="143"/>
      <c r="AA231" s="143"/>
      <c r="AB231" s="143"/>
      <c r="AC231" s="143"/>
      <c r="AD231" s="143"/>
      <c r="AE231" s="143"/>
      <c r="AF231" s="143"/>
      <c r="AG231" s="143"/>
      <c r="AH231" s="143"/>
      <c r="AI231" s="143"/>
      <c r="AJ231" s="143"/>
      <c r="BG231" s="143"/>
      <c r="BH231" s="143"/>
      <c r="BI231" s="143"/>
      <c r="BJ231" s="143"/>
      <c r="BK231" s="143"/>
      <c r="BL231" s="143"/>
      <c r="BM231" s="143"/>
      <c r="BR231" s="143"/>
    </row>
    <row r="232" spans="1:71" ht="13.5" customHeight="1" x14ac:dyDescent="0.25">
      <c r="A232" s="143"/>
      <c r="B232" s="143"/>
      <c r="C232" s="143"/>
      <c r="D232" s="143"/>
      <c r="E232" s="143"/>
      <c r="F232" s="143"/>
      <c r="G232" s="143"/>
      <c r="H232" s="143"/>
      <c r="I232" s="143"/>
      <c r="J232" s="143"/>
      <c r="K232" s="143"/>
      <c r="L232" s="143"/>
      <c r="M232" s="143"/>
      <c r="N232" s="143"/>
      <c r="O232" s="143"/>
      <c r="P232" s="143"/>
      <c r="Q232" s="143"/>
      <c r="R232" s="143"/>
      <c r="S232" s="143"/>
      <c r="T232" s="143"/>
      <c r="U232" s="143"/>
      <c r="V232" s="143"/>
      <c r="W232" s="143"/>
      <c r="X232" s="143"/>
      <c r="Y232" s="143"/>
      <c r="Z232" s="143"/>
      <c r="AA232" s="143"/>
      <c r="AB232" s="143"/>
      <c r="AC232" s="143"/>
      <c r="AD232" s="143"/>
      <c r="AE232" s="143"/>
      <c r="AF232" s="143"/>
      <c r="AG232" s="143"/>
      <c r="AH232" s="143"/>
      <c r="AI232" s="143"/>
      <c r="AJ232" s="143"/>
      <c r="BK232" s="143"/>
      <c r="BL232" s="143"/>
      <c r="BM232" s="143"/>
      <c r="BN232" s="143"/>
      <c r="BO232" s="143"/>
      <c r="BP232" s="143"/>
      <c r="BQ232" s="143"/>
      <c r="BR232" s="178"/>
    </row>
    <row r="233" spans="1:71" ht="13.5" customHeight="1" x14ac:dyDescent="0.25">
      <c r="A233" s="143"/>
      <c r="B233" s="143"/>
      <c r="C233" s="143"/>
      <c r="D233" s="143"/>
      <c r="E233" s="143"/>
      <c r="F233" s="143"/>
      <c r="G233" s="143"/>
      <c r="H233" s="143"/>
      <c r="I233" s="143"/>
      <c r="J233" s="143"/>
      <c r="K233" s="143"/>
      <c r="L233" s="143"/>
      <c r="M233" s="143"/>
      <c r="N233" s="143"/>
      <c r="O233" s="143"/>
      <c r="P233" s="143"/>
      <c r="Q233" s="143"/>
      <c r="R233" s="143"/>
      <c r="S233" s="143"/>
      <c r="T233" s="143"/>
      <c r="U233" s="143"/>
      <c r="V233" s="143"/>
      <c r="W233" s="143"/>
      <c r="X233" s="143"/>
      <c r="Y233" s="143"/>
      <c r="Z233" s="143"/>
      <c r="AA233" s="143"/>
      <c r="AB233" s="143"/>
      <c r="AC233" s="143"/>
      <c r="AD233" s="143"/>
      <c r="AE233" s="143"/>
      <c r="AF233" s="143"/>
      <c r="AG233" s="143"/>
      <c r="AH233" s="143"/>
      <c r="AI233" s="143"/>
      <c r="AJ233" s="143"/>
      <c r="AK233" s="143"/>
      <c r="AL233" s="143"/>
      <c r="AM233" s="143"/>
      <c r="AN233" s="143"/>
      <c r="AO233" s="143"/>
      <c r="AP233" s="143"/>
      <c r="AQ233" s="143"/>
      <c r="AR233" s="143"/>
      <c r="AS233" s="143"/>
      <c r="AT233" s="143"/>
      <c r="AU233" s="143"/>
      <c r="AV233" s="143"/>
      <c r="AW233" s="143"/>
      <c r="AX233" s="143"/>
      <c r="AY233" s="143"/>
      <c r="AZ233" s="143"/>
      <c r="BA233" s="143"/>
      <c r="BB233" s="143"/>
      <c r="BC233" s="143"/>
      <c r="BD233" s="143"/>
      <c r="BE233" s="143"/>
      <c r="BF233" s="143"/>
      <c r="BG233" s="143"/>
      <c r="BH233" s="143"/>
      <c r="BI233" s="143"/>
      <c r="BJ233" s="143"/>
      <c r="BK233" s="143"/>
      <c r="BL233" s="143"/>
      <c r="BM233" s="143"/>
      <c r="BN233" s="143"/>
      <c r="BO233" s="178"/>
      <c r="BP233" s="178"/>
      <c r="BQ233" s="178"/>
      <c r="BR233" s="143"/>
    </row>
    <row r="234" spans="1:71" ht="13.5" customHeight="1" x14ac:dyDescent="0.25">
      <c r="A234" s="143"/>
      <c r="B234" s="143"/>
      <c r="C234" s="143"/>
      <c r="D234" s="143"/>
      <c r="E234" s="143"/>
      <c r="F234" s="143"/>
      <c r="G234" s="143"/>
      <c r="H234" s="143"/>
      <c r="I234" s="143"/>
      <c r="J234" s="143"/>
      <c r="K234" s="143"/>
      <c r="L234" s="143"/>
      <c r="M234" s="143"/>
      <c r="N234" s="143"/>
      <c r="O234" s="143"/>
      <c r="P234" s="143"/>
      <c r="Q234" s="143"/>
      <c r="R234" s="143"/>
      <c r="S234" s="143"/>
      <c r="T234" s="143"/>
      <c r="U234" s="143"/>
      <c r="V234" s="143"/>
      <c r="W234" s="143"/>
      <c r="X234" s="143"/>
      <c r="Y234" s="143"/>
      <c r="Z234" s="143"/>
      <c r="AA234" s="143"/>
      <c r="AB234" s="143"/>
      <c r="AC234" s="143"/>
      <c r="AD234" s="143"/>
      <c r="AE234" s="143"/>
      <c r="AF234" s="143"/>
      <c r="AG234" s="143"/>
      <c r="AH234" s="143"/>
      <c r="AI234" s="143"/>
      <c r="AJ234" s="143"/>
      <c r="AK234" s="143"/>
      <c r="AL234" s="143"/>
      <c r="AM234" s="143"/>
      <c r="AN234" s="143"/>
      <c r="AO234" s="143"/>
      <c r="AP234" s="143"/>
      <c r="AQ234" s="143"/>
      <c r="AR234" s="143"/>
      <c r="AS234" s="143"/>
      <c r="AT234" s="143"/>
      <c r="AU234" s="143"/>
      <c r="AV234" s="143"/>
      <c r="AW234" s="143"/>
      <c r="AX234" s="143"/>
      <c r="AY234" s="143"/>
      <c r="AZ234" s="143"/>
      <c r="BA234" s="143"/>
      <c r="BB234" s="143"/>
      <c r="BC234" s="143"/>
      <c r="BD234" s="143"/>
      <c r="BE234" s="143"/>
      <c r="BF234" s="143"/>
      <c r="BG234" s="143"/>
      <c r="BH234" s="143"/>
      <c r="BI234" s="143"/>
      <c r="BJ234" s="143"/>
      <c r="BK234" s="143"/>
      <c r="BL234" s="143"/>
      <c r="BM234" s="143"/>
      <c r="BN234" s="143"/>
      <c r="BO234" s="143"/>
      <c r="BP234" s="143"/>
      <c r="BQ234" s="143"/>
      <c r="BR234" s="143"/>
    </row>
    <row r="235" spans="1:71" ht="13.5" customHeight="1" x14ac:dyDescent="0.25">
      <c r="A235" s="20"/>
      <c r="B235" s="365" t="s">
        <v>1158</v>
      </c>
      <c r="C235" s="366"/>
      <c r="D235" s="366"/>
      <c r="E235" s="366"/>
      <c r="F235" s="366"/>
      <c r="G235" s="366"/>
      <c r="H235" s="44"/>
      <c r="I235" s="44"/>
      <c r="J235" s="44"/>
      <c r="K235" s="44"/>
      <c r="L235" s="44"/>
      <c r="M235" s="44"/>
      <c r="N235" s="44"/>
      <c r="O235" s="44"/>
      <c r="P235" s="44"/>
      <c r="Q235" s="44"/>
      <c r="R235" s="44"/>
      <c r="S235" s="44"/>
      <c r="T235" s="44"/>
      <c r="U235" s="44"/>
      <c r="V235" s="44"/>
      <c r="W235" s="44"/>
      <c r="X235" s="44"/>
      <c r="Y235" s="44"/>
      <c r="Z235" s="44"/>
      <c r="AA235" s="44"/>
      <c r="AB235" s="44"/>
      <c r="AC235" s="44"/>
      <c r="AD235" s="44"/>
      <c r="AE235" s="44"/>
      <c r="AF235" s="44"/>
      <c r="AG235" s="44"/>
      <c r="AH235" s="44"/>
      <c r="AI235" s="20"/>
      <c r="AJ235" s="20"/>
      <c r="AK235" s="44"/>
      <c r="AL235" s="44"/>
      <c r="AM235" s="44"/>
      <c r="AN235" s="44"/>
      <c r="AO235" s="44"/>
      <c r="AP235" s="44"/>
      <c r="AQ235" s="44"/>
      <c r="AR235" s="44"/>
      <c r="AS235" s="44"/>
      <c r="AT235" s="44"/>
      <c r="AU235" s="44"/>
      <c r="AV235" s="44"/>
      <c r="AW235" s="44"/>
      <c r="AX235" s="44"/>
      <c r="AY235" s="44"/>
      <c r="AZ235" s="44"/>
      <c r="BA235" s="44"/>
      <c r="BB235" s="44"/>
      <c r="BC235" s="44"/>
      <c r="BD235" s="44"/>
      <c r="BE235" s="44"/>
      <c r="BF235" s="44"/>
      <c r="BG235" s="44"/>
      <c r="BH235" s="44"/>
      <c r="BI235" s="44"/>
      <c r="BJ235" s="44"/>
      <c r="BK235" s="44"/>
      <c r="BL235" s="44"/>
      <c r="BM235" s="44"/>
      <c r="BN235" s="44"/>
      <c r="BO235" s="44"/>
      <c r="BP235" s="44"/>
      <c r="BQ235" s="44"/>
      <c r="BR235" s="44"/>
      <c r="BS235" s="136"/>
    </row>
    <row r="236" spans="1:71" ht="13.5" customHeight="1" x14ac:dyDescent="0.25">
      <c r="A236" s="143"/>
      <c r="AJ236" s="143"/>
      <c r="AK236" s="143"/>
      <c r="BD236" s="143"/>
      <c r="BE236" s="143"/>
      <c r="BF236" s="143"/>
      <c r="BG236" s="143"/>
      <c r="BH236" s="143"/>
      <c r="BI236" s="143"/>
      <c r="BJ236" s="143"/>
      <c r="BK236" s="143"/>
      <c r="BL236" s="143"/>
      <c r="BM236" s="143"/>
      <c r="BN236" s="143"/>
      <c r="BO236" s="143"/>
      <c r="BP236" s="143"/>
      <c r="BQ236" s="143"/>
      <c r="BR236" s="143"/>
    </row>
    <row r="237" spans="1:71" ht="13.5" customHeight="1" x14ac:dyDescent="0.25">
      <c r="A237" s="143"/>
      <c r="AJ237" s="143"/>
      <c r="AK237" s="143"/>
      <c r="AL237" s="337" t="s">
        <v>1159</v>
      </c>
      <c r="AM237" s="337"/>
      <c r="AN237" s="337"/>
      <c r="AO237" s="337"/>
      <c r="AP237" s="337"/>
      <c r="AQ237" s="337"/>
      <c r="AR237" s="143"/>
      <c r="AS237" s="337"/>
      <c r="AT237" s="337"/>
      <c r="AU237" s="337"/>
      <c r="AV237" s="337"/>
      <c r="AW237" s="143"/>
      <c r="AX237" s="143"/>
      <c r="AY237" s="143"/>
      <c r="AZ237" s="143"/>
      <c r="BA237" s="143"/>
      <c r="BB237" s="143"/>
      <c r="BC237" s="143"/>
      <c r="BD237" s="143"/>
      <c r="BE237" s="143"/>
      <c r="BF237" s="143"/>
      <c r="BG237" s="143"/>
      <c r="BH237" s="143"/>
      <c r="BI237" s="143"/>
      <c r="BJ237" s="143"/>
      <c r="BK237" s="143"/>
      <c r="BL237" s="143"/>
      <c r="BM237" s="143"/>
      <c r="BN237" s="143"/>
      <c r="BO237" s="143"/>
      <c r="BP237" s="143"/>
      <c r="BQ237" s="143"/>
      <c r="BR237" s="143"/>
    </row>
    <row r="238" spans="1:71" ht="13.5" customHeight="1" x14ac:dyDescent="0.25">
      <c r="A238" s="143"/>
      <c r="B238" s="336" t="s">
        <v>1160</v>
      </c>
      <c r="C238" s="337"/>
      <c r="D238" s="337"/>
      <c r="E238" s="337"/>
      <c r="F238" s="337"/>
      <c r="G238" s="337"/>
      <c r="H238" s="337"/>
      <c r="I238" s="337"/>
      <c r="J238" s="337"/>
      <c r="K238" s="367"/>
      <c r="L238" s="367"/>
      <c r="M238" s="367"/>
      <c r="N238" s="367"/>
      <c r="O238" s="367"/>
      <c r="P238" s="367"/>
      <c r="Q238" s="367"/>
      <c r="R238" s="367"/>
      <c r="S238" s="367"/>
      <c r="T238" s="367"/>
      <c r="U238" s="367"/>
      <c r="V238" s="367"/>
      <c r="W238" s="367"/>
      <c r="X238" s="367"/>
      <c r="Y238" s="367"/>
      <c r="Z238" s="367"/>
      <c r="AA238" s="367"/>
      <c r="AB238" s="337"/>
      <c r="AC238" s="337"/>
      <c r="AD238" s="337"/>
      <c r="AE238" s="337"/>
      <c r="AF238" s="337"/>
      <c r="AG238" s="143"/>
      <c r="AH238" s="143"/>
      <c r="AI238" s="143"/>
      <c r="AJ238" s="143"/>
      <c r="AL238" s="143"/>
      <c r="AM238" s="337" t="s">
        <v>1161</v>
      </c>
      <c r="AN238" s="337"/>
      <c r="AO238" s="143"/>
      <c r="AP238" s="143"/>
      <c r="AQ238" s="143"/>
      <c r="AR238" s="143"/>
      <c r="AS238" s="338"/>
      <c r="AT238" s="143"/>
      <c r="AU238" s="143"/>
      <c r="AV238" s="143"/>
      <c r="AW238" s="143"/>
      <c r="AX238" s="143"/>
      <c r="AY238" s="143"/>
      <c r="AZ238" s="143"/>
      <c r="BA238" s="143"/>
      <c r="BB238" s="143"/>
      <c r="BC238" s="143"/>
      <c r="BR238" s="143"/>
    </row>
    <row r="239" spans="1:71" ht="13.5" customHeight="1" x14ac:dyDescent="0.25">
      <c r="A239" s="143"/>
      <c r="B239" s="336"/>
      <c r="C239" s="337"/>
      <c r="D239" s="337"/>
      <c r="E239" s="337"/>
      <c r="F239" s="337"/>
      <c r="G239" s="337"/>
      <c r="H239" s="337"/>
      <c r="I239" s="143"/>
      <c r="J239" s="143"/>
      <c r="K239" s="143"/>
      <c r="L239" s="143"/>
      <c r="M239" s="143"/>
      <c r="N239" s="143"/>
      <c r="O239" s="143"/>
      <c r="P239" s="143"/>
      <c r="Q239" s="143"/>
      <c r="R239" s="143"/>
      <c r="S239" s="143"/>
      <c r="T239" s="143"/>
      <c r="U239" s="143"/>
      <c r="V239" s="143"/>
      <c r="W239" s="143"/>
      <c r="X239" s="143"/>
      <c r="Y239" s="143"/>
      <c r="Z239" s="143"/>
      <c r="AA239" s="143"/>
      <c r="AB239" s="143"/>
      <c r="AC239" s="143"/>
      <c r="AD239" s="143"/>
      <c r="AE239" s="143"/>
      <c r="AF239" s="143"/>
      <c r="AG239" s="143"/>
      <c r="AH239" s="143"/>
      <c r="AI239" s="143"/>
      <c r="AJ239" s="143"/>
      <c r="AL239" s="143"/>
      <c r="AM239" s="337" t="s">
        <v>1162</v>
      </c>
      <c r="AN239" s="337"/>
      <c r="AO239" s="337"/>
      <c r="AP239" s="143"/>
      <c r="AQ239" s="143"/>
      <c r="AR239" s="199"/>
      <c r="AS239" s="200"/>
      <c r="AT239" s="143"/>
      <c r="AU239" s="143"/>
      <c r="AV239" s="143"/>
      <c r="AW239" s="143"/>
      <c r="AX239" s="143"/>
      <c r="AY239" s="143"/>
      <c r="AZ239" s="143"/>
      <c r="BA239" s="143"/>
      <c r="BB239" s="143"/>
      <c r="BC239" s="143"/>
      <c r="BR239" s="143"/>
    </row>
    <row r="240" spans="1:71" ht="13.5" customHeight="1" x14ac:dyDescent="0.25">
      <c r="A240" s="143"/>
      <c r="B240" s="336" t="s">
        <v>1163</v>
      </c>
      <c r="C240" s="337"/>
      <c r="D240" s="337"/>
      <c r="E240" s="337"/>
      <c r="F240" s="337"/>
      <c r="G240" s="337"/>
      <c r="H240" s="337"/>
      <c r="I240" s="337"/>
      <c r="J240" s="337"/>
      <c r="K240" s="337"/>
      <c r="L240" s="337"/>
      <c r="M240" s="337"/>
      <c r="N240" s="143"/>
      <c r="O240" s="367"/>
      <c r="P240" s="367"/>
      <c r="Q240" s="367"/>
      <c r="R240" s="367"/>
      <c r="S240" s="367"/>
      <c r="T240" s="367"/>
      <c r="U240" s="367"/>
      <c r="V240" s="367"/>
      <c r="W240" s="367"/>
      <c r="X240" s="367"/>
      <c r="Y240" s="367"/>
      <c r="Z240" s="367"/>
      <c r="AA240" s="367"/>
      <c r="AB240" s="367"/>
      <c r="AC240" s="367"/>
      <c r="AD240" s="367"/>
      <c r="AE240" s="367"/>
      <c r="AF240" s="143"/>
      <c r="AG240" s="143"/>
      <c r="AH240" s="143"/>
      <c r="AI240" s="143"/>
      <c r="AJ240" s="143"/>
      <c r="AL240" s="143"/>
      <c r="AM240" s="337" t="s">
        <v>1164</v>
      </c>
      <c r="AN240" s="337"/>
      <c r="AO240" s="337"/>
      <c r="AP240" s="337"/>
      <c r="AQ240" s="337"/>
      <c r="AR240" s="199"/>
      <c r="AS240" s="200"/>
      <c r="AT240" s="143"/>
      <c r="AU240" s="143"/>
      <c r="AV240" s="143"/>
      <c r="AW240" s="143"/>
      <c r="AX240" s="143"/>
      <c r="AY240" s="143"/>
      <c r="AZ240" s="143"/>
      <c r="BA240" s="143"/>
      <c r="BB240" s="143"/>
      <c r="BC240" s="143"/>
      <c r="BR240" s="143"/>
    </row>
    <row r="241" spans="1:70" ht="13.5" customHeight="1" x14ac:dyDescent="0.25">
      <c r="A241" s="143"/>
      <c r="B241" s="143"/>
      <c r="C241" s="337"/>
      <c r="D241" s="337"/>
      <c r="E241" s="337"/>
      <c r="F241" s="337"/>
      <c r="G241" s="337"/>
      <c r="H241" s="337"/>
      <c r="I241" s="143"/>
      <c r="J241" s="143"/>
      <c r="K241" s="143"/>
      <c r="L241" s="143"/>
      <c r="M241" s="143"/>
      <c r="N241" s="143"/>
      <c r="O241" s="143"/>
      <c r="P241" s="143"/>
      <c r="Q241" s="143"/>
      <c r="R241" s="143"/>
      <c r="S241" s="143"/>
      <c r="T241" s="143"/>
      <c r="U241" s="143"/>
      <c r="V241" s="143"/>
      <c r="W241" s="143"/>
      <c r="X241" s="143"/>
      <c r="Y241" s="143"/>
      <c r="Z241" s="143"/>
      <c r="AA241" s="143"/>
      <c r="AB241" s="143"/>
      <c r="AC241" s="143"/>
      <c r="AD241" s="337"/>
      <c r="AE241" s="337"/>
      <c r="AF241" s="143"/>
      <c r="AG241" s="143"/>
      <c r="AH241" s="143"/>
      <c r="AI241" s="143"/>
      <c r="AJ241" s="143"/>
      <c r="AL241" s="143"/>
      <c r="AM241" s="337" t="s">
        <v>1165</v>
      </c>
      <c r="AN241" s="337"/>
      <c r="AO241" s="337"/>
      <c r="AP241" s="337"/>
      <c r="AQ241" s="337"/>
      <c r="AR241" s="337"/>
      <c r="AS241" s="337"/>
      <c r="AT241" s="337"/>
      <c r="AU241" s="337"/>
      <c r="AV241" s="337"/>
      <c r="AW241" s="337"/>
      <c r="AX241" s="337"/>
      <c r="AY241" s="337"/>
      <c r="AZ241" s="337"/>
      <c r="BA241" s="337"/>
      <c r="BB241" s="143"/>
      <c r="BC241" s="143"/>
      <c r="BD241" s="337"/>
      <c r="BE241" s="337"/>
      <c r="BF241" s="337"/>
      <c r="BG241" s="337"/>
      <c r="BH241" s="337"/>
      <c r="BI241" s="337"/>
      <c r="BJ241" s="337"/>
      <c r="BK241" s="337"/>
      <c r="BL241" s="337"/>
      <c r="BM241" s="337"/>
      <c r="BN241" s="337"/>
      <c r="BO241" s="337"/>
      <c r="BP241" s="337"/>
      <c r="BQ241" s="143"/>
      <c r="BR241" s="143"/>
    </row>
    <row r="242" spans="1:70" ht="13.5" customHeight="1" x14ac:dyDescent="0.25">
      <c r="A242" s="143"/>
      <c r="B242" s="337" t="s">
        <v>1166</v>
      </c>
      <c r="C242" s="337"/>
      <c r="D242" s="337"/>
      <c r="E242" s="337"/>
      <c r="F242" s="337"/>
      <c r="G242" s="337"/>
      <c r="H242" s="337"/>
      <c r="I242" s="337"/>
      <c r="J242" s="337"/>
      <c r="K242" s="337"/>
      <c r="L242" s="337"/>
      <c r="M242" s="367"/>
      <c r="N242" s="367"/>
      <c r="O242" s="367"/>
      <c r="P242" s="367"/>
      <c r="Q242" s="367"/>
      <c r="R242" s="367"/>
      <c r="S242" s="367"/>
      <c r="T242" s="367"/>
      <c r="U242" s="367"/>
      <c r="V242" s="367"/>
      <c r="W242" s="367"/>
      <c r="X242" s="367"/>
      <c r="Y242" s="367"/>
      <c r="Z242" s="367"/>
      <c r="AA242" s="367"/>
      <c r="AB242" s="367"/>
      <c r="AC242" s="367"/>
      <c r="AD242" s="337"/>
      <c r="AE242" s="337"/>
      <c r="AF242" s="337"/>
      <c r="AG242" s="143"/>
      <c r="AH242" s="143"/>
      <c r="AI242" s="143"/>
      <c r="AJ242" s="143"/>
      <c r="AL242" s="143"/>
      <c r="AM242" s="143"/>
      <c r="AN242" s="143"/>
      <c r="AO242" s="143"/>
      <c r="AP242" s="143"/>
      <c r="AQ242" s="143"/>
      <c r="AR242" s="143"/>
      <c r="AS242" s="143"/>
      <c r="AT242" s="143"/>
      <c r="AU242" s="143"/>
      <c r="AV242" s="143"/>
      <c r="AW242" s="143"/>
      <c r="AX242" s="143"/>
      <c r="AY242" s="143"/>
      <c r="AZ242" s="143"/>
      <c r="BA242" s="143"/>
      <c r="BB242" s="143"/>
      <c r="BC242" s="143"/>
      <c r="BD242" s="143"/>
      <c r="BE242" s="143"/>
      <c r="BF242" s="143"/>
      <c r="BG242" s="143"/>
      <c r="BH242" s="143"/>
      <c r="BI242" s="143"/>
      <c r="BJ242" s="143"/>
      <c r="BK242" s="143"/>
      <c r="BL242" s="143"/>
      <c r="BM242" s="143"/>
      <c r="BN242" s="143"/>
      <c r="BO242" s="143"/>
      <c r="BP242" s="143"/>
      <c r="BQ242" s="143"/>
      <c r="BR242" s="143"/>
    </row>
    <row r="243" spans="1:70" ht="13.5" customHeight="1" x14ac:dyDescent="0.25">
      <c r="A243" s="143"/>
      <c r="B243" s="143"/>
      <c r="C243" s="337"/>
      <c r="D243" s="337"/>
      <c r="E243" s="337"/>
      <c r="F243" s="337"/>
      <c r="G243" s="337"/>
      <c r="H243" s="337"/>
      <c r="I243" s="143"/>
      <c r="J243" s="143"/>
      <c r="K243" s="143"/>
      <c r="L243" s="143"/>
      <c r="M243" s="143"/>
      <c r="N243" s="143"/>
      <c r="O243" s="143"/>
      <c r="P243" s="143"/>
      <c r="Q243" s="143"/>
      <c r="R243" s="143"/>
      <c r="S243" s="143"/>
      <c r="T243" s="143"/>
      <c r="U243" s="143"/>
      <c r="V243" s="143"/>
      <c r="W243" s="143"/>
      <c r="X243" s="143"/>
      <c r="Y243" s="143"/>
      <c r="Z243" s="337"/>
      <c r="AA243" s="337"/>
      <c r="AB243" s="337"/>
      <c r="AC243" s="337"/>
      <c r="AD243" s="337"/>
      <c r="AE243" s="337"/>
      <c r="AF243" s="337"/>
      <c r="AG243" s="143"/>
      <c r="AH243" s="143"/>
      <c r="AI243" s="143"/>
      <c r="AJ243" s="143"/>
      <c r="AK243" s="337" t="s">
        <v>1167</v>
      </c>
      <c r="AL243" s="143"/>
      <c r="AM243" s="143"/>
      <c r="AN243" s="143"/>
      <c r="AO243" s="143"/>
      <c r="AP243" s="143"/>
      <c r="AQ243" s="143"/>
      <c r="AR243" s="143"/>
      <c r="AS243" s="143"/>
      <c r="AT243" s="143"/>
      <c r="AU243" s="143"/>
      <c r="AV243" s="143"/>
      <c r="AW243" s="143"/>
      <c r="AX243" s="143"/>
      <c r="AY243" s="143"/>
      <c r="AZ243" s="143"/>
      <c r="BA243" s="143"/>
      <c r="BB243" s="143"/>
      <c r="BC243" s="143"/>
      <c r="BD243" s="143"/>
      <c r="BI243" s="143"/>
      <c r="BJ243" s="143"/>
      <c r="BK243" s="143"/>
      <c r="BL243" s="143"/>
      <c r="BR243" s="143"/>
    </row>
    <row r="244" spans="1:70" ht="13.5" customHeight="1" x14ac:dyDescent="0.25">
      <c r="A244" s="143"/>
      <c r="B244" s="336" t="s">
        <v>1168</v>
      </c>
      <c r="C244" s="337"/>
      <c r="D244" s="337"/>
      <c r="E244" s="337"/>
      <c r="F244" s="337"/>
      <c r="G244" s="337"/>
      <c r="H244" s="337"/>
      <c r="I244" s="367"/>
      <c r="J244" s="367"/>
      <c r="K244" s="367"/>
      <c r="L244" s="367"/>
      <c r="M244" s="367"/>
      <c r="N244" s="367"/>
      <c r="O244" s="367"/>
      <c r="P244" s="367"/>
      <c r="Q244" s="367"/>
      <c r="R244" s="367"/>
      <c r="S244" s="367"/>
      <c r="T244" s="367"/>
      <c r="U244" s="367"/>
      <c r="V244" s="367"/>
      <c r="W244" s="367"/>
      <c r="X244" s="367"/>
      <c r="Y244" s="367"/>
      <c r="Z244" s="337"/>
      <c r="AA244" s="337"/>
      <c r="AB244" s="337"/>
      <c r="AC244" s="337"/>
      <c r="AD244" s="337"/>
      <c r="AE244" s="337"/>
      <c r="AF244" s="337"/>
      <c r="AG244" s="143"/>
      <c r="AH244" s="143"/>
      <c r="AI244" s="143"/>
      <c r="AJ244" s="143"/>
      <c r="AL244" s="30" t="s">
        <v>1169</v>
      </c>
      <c r="BR244" s="143"/>
    </row>
    <row r="245" spans="1:70" ht="13.5" customHeight="1" x14ac:dyDescent="0.25">
      <c r="A245" s="143"/>
      <c r="B245" s="143"/>
      <c r="C245" s="143"/>
      <c r="D245" s="143"/>
      <c r="E245" s="143"/>
      <c r="F245" s="143"/>
      <c r="G245" s="143"/>
      <c r="H245" s="143"/>
      <c r="I245" s="143"/>
      <c r="J245" s="143"/>
      <c r="K245" s="143"/>
      <c r="L245" s="143"/>
      <c r="M245" s="143"/>
      <c r="N245" s="143"/>
      <c r="O245" s="143"/>
      <c r="P245" s="143"/>
      <c r="Q245" s="143"/>
      <c r="R245" s="143"/>
      <c r="S245" s="143"/>
      <c r="T245" s="143"/>
      <c r="U245" s="143"/>
      <c r="V245" s="143"/>
      <c r="W245" s="143"/>
      <c r="X245" s="143"/>
      <c r="Y245" s="143"/>
      <c r="Z245" s="143"/>
      <c r="AA245" s="143"/>
      <c r="AB245" s="143"/>
      <c r="AC245" s="143"/>
      <c r="AD245" s="143"/>
      <c r="AE245" s="143"/>
      <c r="AF245" s="143"/>
      <c r="AG245" s="143"/>
      <c r="AH245" s="143"/>
      <c r="AI245" s="143"/>
      <c r="AJ245" s="143"/>
      <c r="BR245" s="143"/>
    </row>
    <row r="246" spans="1:70" ht="13.5" customHeight="1" x14ac:dyDescent="0.25">
      <c r="A246" s="143"/>
      <c r="B246" s="337" t="s">
        <v>1170</v>
      </c>
      <c r="C246" s="337"/>
      <c r="D246" s="337"/>
      <c r="E246" s="337"/>
      <c r="F246" s="337"/>
      <c r="G246" s="337"/>
      <c r="H246" s="337"/>
      <c r="I246" s="337"/>
      <c r="J246" s="337"/>
      <c r="K246" s="337"/>
      <c r="L246" s="337"/>
      <c r="M246" s="337"/>
      <c r="N246" s="143"/>
      <c r="O246" s="199"/>
      <c r="P246" s="729"/>
      <c r="Q246" s="527"/>
      <c r="R246" s="527"/>
      <c r="S246" s="527"/>
      <c r="T246" s="527"/>
      <c r="U246" s="527"/>
      <c r="V246" s="527"/>
      <c r="W246" s="527"/>
      <c r="X246" s="526"/>
      <c r="Y246" s="143"/>
      <c r="Z246" s="143"/>
      <c r="AA246" s="143"/>
      <c r="AB246" s="143"/>
      <c r="AC246" s="143"/>
      <c r="AD246" s="143"/>
      <c r="AE246" s="143"/>
      <c r="AF246" s="143"/>
      <c r="AG246" s="143"/>
      <c r="AH246" s="143"/>
      <c r="AI246" s="143"/>
      <c r="AJ246" s="143"/>
      <c r="AK246" s="143"/>
      <c r="AL246" s="337" t="s">
        <v>1171</v>
      </c>
      <c r="AM246" s="337"/>
      <c r="AN246" s="337"/>
      <c r="AO246" s="337"/>
      <c r="AP246" s="337"/>
      <c r="AQ246" s="337"/>
      <c r="AR246" s="337"/>
      <c r="AS246" s="337"/>
      <c r="AT246" s="143"/>
      <c r="AU246" s="143"/>
      <c r="AV246" s="143"/>
      <c r="AW246" s="143"/>
      <c r="AX246" s="143"/>
      <c r="AY246" s="143"/>
      <c r="AZ246" s="143"/>
      <c r="BA246" s="143"/>
      <c r="BB246" s="143"/>
      <c r="BC246" s="143"/>
      <c r="BG246" s="335" t="s">
        <v>1172</v>
      </c>
      <c r="BH246" s="554"/>
      <c r="BI246" s="527"/>
      <c r="BJ246" s="526"/>
      <c r="BK246" s="337" t="s">
        <v>1173</v>
      </c>
      <c r="BL246" s="337"/>
      <c r="BM246" s="143"/>
      <c r="BN246" s="335" t="s">
        <v>1172</v>
      </c>
      <c r="BO246" s="554"/>
      <c r="BP246" s="527"/>
      <c r="BQ246" s="526"/>
      <c r="BR246" s="143"/>
    </row>
    <row r="247" spans="1:70" ht="13.5" customHeight="1" x14ac:dyDescent="0.25">
      <c r="A247" s="143"/>
      <c r="B247" s="143"/>
      <c r="C247" s="143"/>
      <c r="D247" s="143"/>
      <c r="E247" s="143"/>
      <c r="F247" s="143"/>
      <c r="G247" s="143"/>
      <c r="H247" s="143"/>
      <c r="I247" s="143"/>
      <c r="J247" s="143"/>
      <c r="K247" s="143"/>
      <c r="L247" s="143"/>
      <c r="M247" s="143"/>
      <c r="N247" s="143"/>
      <c r="O247" s="143"/>
      <c r="P247" s="143"/>
      <c r="Q247" s="175"/>
      <c r="R247" s="175"/>
      <c r="S247" s="175"/>
      <c r="T247" s="175"/>
      <c r="U247" s="175"/>
      <c r="V247" s="175"/>
      <c r="W247" s="175"/>
      <c r="X247" s="175"/>
      <c r="Y247" s="175"/>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3"/>
      <c r="AY247" s="143"/>
      <c r="AZ247" s="143"/>
      <c r="BA247" s="143"/>
      <c r="BB247" s="143"/>
      <c r="BC247" s="143"/>
      <c r="BD247" s="201"/>
      <c r="BH247" s="143"/>
      <c r="BJ247" s="143"/>
      <c r="BK247" s="143"/>
      <c r="BL247" s="143"/>
      <c r="BM247" s="201"/>
      <c r="BN247" s="143"/>
      <c r="BO247" s="143"/>
      <c r="BP247" s="143"/>
      <c r="BQ247" s="143"/>
      <c r="BR247" s="143"/>
    </row>
    <row r="248" spans="1:70" ht="13.5" customHeight="1" x14ac:dyDescent="0.25">
      <c r="A248" s="143"/>
      <c r="B248" s="336" t="s">
        <v>1174</v>
      </c>
      <c r="C248" s="337"/>
      <c r="D248" s="337"/>
      <c r="E248" s="337"/>
      <c r="F248" s="337"/>
      <c r="G248" s="337"/>
      <c r="H248" s="337"/>
      <c r="I248" s="337"/>
      <c r="J248" s="337"/>
      <c r="K248" s="337"/>
      <c r="L248" s="337"/>
      <c r="M248" s="337"/>
      <c r="N248" s="337"/>
      <c r="O248" s="143"/>
      <c r="P248" s="199"/>
      <c r="Q248" s="701"/>
      <c r="R248" s="503"/>
      <c r="S248" s="503"/>
      <c r="T248" s="503"/>
      <c r="U248" s="503"/>
      <c r="V248" s="503"/>
      <c r="W248" s="503"/>
      <c r="X248" s="503"/>
      <c r="Y248" s="524"/>
      <c r="Z248" s="143"/>
      <c r="AA248" s="143"/>
      <c r="AB248" s="143"/>
      <c r="AC248" s="143"/>
      <c r="AD248" s="143"/>
      <c r="AE248" s="143"/>
      <c r="AF248" s="143"/>
      <c r="AG248" s="143"/>
      <c r="AH248" s="143"/>
      <c r="AI248" s="143"/>
      <c r="AJ248" s="143"/>
      <c r="AK248" s="143"/>
      <c r="AL248" s="337" t="s">
        <v>1175</v>
      </c>
      <c r="AM248" s="337"/>
      <c r="AN248" s="337"/>
      <c r="AO248" s="337"/>
      <c r="AP248" s="337"/>
      <c r="AQ248" s="337"/>
      <c r="AR248" s="337"/>
      <c r="AS248" s="337"/>
      <c r="AT248" s="337"/>
      <c r="AU248" s="337"/>
      <c r="AV248" s="337"/>
      <c r="AW248" s="337"/>
      <c r="AX248" s="337"/>
      <c r="AY248" s="337"/>
      <c r="AZ248" s="337"/>
      <c r="BA248" s="337"/>
      <c r="BB248" s="337"/>
      <c r="BC248" s="337"/>
      <c r="BD248" s="201"/>
      <c r="BH248" s="175"/>
      <c r="BI248" s="175"/>
      <c r="BJ248" s="143"/>
      <c r="BK248" s="143"/>
      <c r="BL248" s="143"/>
      <c r="BO248" s="175"/>
      <c r="BP248" s="175"/>
      <c r="BQ248" s="175"/>
      <c r="BR248" s="143"/>
    </row>
    <row r="249" spans="1:70" ht="13.5" customHeight="1" x14ac:dyDescent="0.25">
      <c r="A249" s="143"/>
      <c r="B249" s="143"/>
      <c r="C249" s="143"/>
      <c r="D249" s="143"/>
      <c r="E249" s="143"/>
      <c r="F249" s="143"/>
      <c r="G249" s="143"/>
      <c r="H249" s="143"/>
      <c r="I249" s="143"/>
      <c r="J249" s="143"/>
      <c r="K249" s="143"/>
      <c r="L249" s="143"/>
      <c r="M249" s="143"/>
      <c r="N249" s="175"/>
      <c r="O249" s="175"/>
      <c r="P249" s="175"/>
      <c r="Q249" s="175"/>
      <c r="R249" s="175"/>
      <c r="S249" s="175"/>
      <c r="T249" s="175"/>
      <c r="U249" s="175"/>
      <c r="V249" s="175"/>
      <c r="W249" s="143"/>
      <c r="X249" s="143"/>
      <c r="Y249" s="143"/>
      <c r="Z249" s="143"/>
      <c r="AA249" s="143"/>
      <c r="AB249" s="143"/>
      <c r="AC249" s="143"/>
      <c r="AD249" s="143"/>
      <c r="AE249" s="143"/>
      <c r="AF249" s="143"/>
      <c r="AG249" s="143"/>
      <c r="AH249" s="143"/>
      <c r="AI249" s="143"/>
      <c r="AJ249" s="143"/>
      <c r="AK249" s="143"/>
      <c r="AL249" s="337" t="s">
        <v>1176</v>
      </c>
      <c r="AM249" s="337"/>
      <c r="AN249" s="337"/>
      <c r="AO249" s="337"/>
      <c r="AP249" s="337"/>
      <c r="AQ249" s="337"/>
      <c r="AR249" s="337"/>
      <c r="AS249" s="337"/>
      <c r="AT249" s="337"/>
      <c r="AU249" s="337"/>
      <c r="AV249" s="337"/>
      <c r="AW249" s="337"/>
      <c r="AX249" s="337"/>
      <c r="AY249" s="337"/>
      <c r="AZ249" s="337"/>
      <c r="BA249" s="337"/>
      <c r="BB249" s="143"/>
      <c r="BC249" s="143"/>
      <c r="BG249" s="335" t="s">
        <v>1177</v>
      </c>
      <c r="BH249" s="554"/>
      <c r="BI249" s="527"/>
      <c r="BJ249" s="526"/>
      <c r="BK249" s="337" t="s">
        <v>1178</v>
      </c>
      <c r="BL249" s="337"/>
      <c r="BM249" s="143"/>
      <c r="BN249" s="335" t="s">
        <v>1177</v>
      </c>
      <c r="BO249" s="554"/>
      <c r="BP249" s="527"/>
      <c r="BQ249" s="526"/>
      <c r="BR249" s="143"/>
    </row>
    <row r="250" spans="1:70" ht="13.5" customHeight="1" x14ac:dyDescent="0.25">
      <c r="A250" s="143"/>
      <c r="B250" s="337" t="s">
        <v>1179</v>
      </c>
      <c r="C250" s="337"/>
      <c r="D250" s="337"/>
      <c r="E250" s="337"/>
      <c r="F250" s="337"/>
      <c r="G250" s="337"/>
      <c r="H250" s="337"/>
      <c r="I250" s="337"/>
      <c r="J250" s="337"/>
      <c r="K250" s="337"/>
      <c r="L250" s="143"/>
      <c r="M250" s="199"/>
      <c r="N250" s="701"/>
      <c r="O250" s="503"/>
      <c r="P250" s="503"/>
      <c r="Q250" s="503"/>
      <c r="R250" s="503"/>
      <c r="S250" s="503"/>
      <c r="T250" s="503"/>
      <c r="U250" s="503"/>
      <c r="V250" s="524"/>
      <c r="W250" s="143"/>
      <c r="X250" s="143"/>
      <c r="Y250" s="143"/>
      <c r="Z250" s="143"/>
      <c r="AA250" s="143"/>
      <c r="AB250" s="143"/>
      <c r="AC250" s="143"/>
      <c r="AD250" s="143"/>
      <c r="AE250" s="143"/>
      <c r="AF250" s="143"/>
      <c r="AG250" s="143"/>
      <c r="AH250" s="178"/>
      <c r="AI250" s="143"/>
      <c r="AJ250" s="143"/>
      <c r="AK250" s="143"/>
      <c r="AL250" s="143" t="s">
        <v>1180</v>
      </c>
      <c r="AM250" s="143"/>
      <c r="AN250" s="143"/>
      <c r="AO250" s="143"/>
      <c r="AP250" s="143"/>
      <c r="AQ250" s="143"/>
      <c r="AR250" s="143"/>
      <c r="AS250" s="143"/>
      <c r="AT250" s="143"/>
      <c r="AU250" s="143"/>
      <c r="AV250" s="143"/>
      <c r="AW250" s="143"/>
      <c r="AX250" s="143"/>
      <c r="AY250" s="143"/>
      <c r="AZ250" s="143"/>
      <c r="BA250" s="143"/>
      <c r="BB250" s="143"/>
      <c r="BC250" s="143"/>
      <c r="BG250" s="201"/>
      <c r="BH250" s="143"/>
      <c r="BI250" s="143"/>
      <c r="BJ250" s="143"/>
      <c r="BK250" s="143"/>
      <c r="BL250" s="143"/>
      <c r="BM250" s="143"/>
      <c r="BN250" s="201"/>
      <c r="BO250" s="143"/>
      <c r="BP250" s="143"/>
      <c r="BQ250" s="143"/>
      <c r="BR250" s="143"/>
    </row>
    <row r="251" spans="1:70" ht="13.5" customHeight="1" x14ac:dyDescent="0.25">
      <c r="A251" s="143"/>
      <c r="B251" s="143"/>
      <c r="C251" s="143"/>
      <c r="D251" s="143"/>
      <c r="E251" s="143"/>
      <c r="F251" s="143"/>
      <c r="G251" s="143"/>
      <c r="H251" s="143"/>
      <c r="I251" s="143"/>
      <c r="J251" s="143"/>
      <c r="K251" s="143"/>
      <c r="L251" s="143"/>
      <c r="M251" s="143"/>
      <c r="N251" s="143"/>
      <c r="O251" s="143"/>
      <c r="P251" s="143"/>
      <c r="Q251" s="143"/>
      <c r="R251" s="143"/>
      <c r="S251" s="143"/>
      <c r="T251" s="143"/>
      <c r="U251" s="143"/>
      <c r="V251" s="143"/>
      <c r="W251" s="143"/>
      <c r="X251" s="143"/>
      <c r="Y251" s="143"/>
      <c r="Z251" s="143"/>
      <c r="AA251" s="143"/>
      <c r="AB251" s="143"/>
      <c r="AC251" s="143"/>
      <c r="AD251" s="143"/>
      <c r="AE251" s="143"/>
      <c r="AF251" s="143"/>
      <c r="AG251" s="143"/>
      <c r="AH251" s="143"/>
      <c r="AI251" s="143"/>
      <c r="AJ251" s="143"/>
      <c r="BR251" s="143"/>
    </row>
    <row r="252" spans="1:70" ht="13.5" customHeight="1" x14ac:dyDescent="0.25">
      <c r="A252" s="143"/>
      <c r="B252" s="337" t="s">
        <v>1181</v>
      </c>
      <c r="C252" s="337"/>
      <c r="D252" s="337"/>
      <c r="E252" s="337"/>
      <c r="F252" s="143"/>
      <c r="G252" s="143"/>
      <c r="H252" s="143"/>
      <c r="I252" s="143"/>
      <c r="J252" s="143"/>
      <c r="K252" s="143"/>
      <c r="L252" s="143"/>
      <c r="M252" s="143"/>
      <c r="N252" s="143"/>
      <c r="O252" s="143"/>
      <c r="P252" s="143"/>
      <c r="Q252" s="143"/>
      <c r="R252" s="143"/>
      <c r="S252" s="143"/>
      <c r="T252" s="143"/>
      <c r="U252" s="143"/>
      <c r="V252" s="143"/>
      <c r="W252" s="143"/>
      <c r="X252" s="143"/>
      <c r="Y252" s="143"/>
      <c r="Z252" s="143"/>
      <c r="AA252" s="143"/>
      <c r="AB252" s="143"/>
      <c r="AC252" s="143"/>
      <c r="AD252" s="143"/>
      <c r="AE252" s="143"/>
      <c r="AF252" s="143"/>
      <c r="AG252" s="143"/>
      <c r="AH252" s="143"/>
      <c r="AI252" s="143"/>
      <c r="AJ252" s="143"/>
      <c r="AK252" s="143"/>
      <c r="AL252" s="337" t="s">
        <v>1182</v>
      </c>
      <c r="AM252" s="337"/>
      <c r="AN252" s="337"/>
      <c r="AO252" s="337"/>
      <c r="AP252" s="337"/>
      <c r="AQ252" s="337"/>
      <c r="AR252" s="337"/>
      <c r="AS252" s="337"/>
      <c r="AT252" s="143"/>
      <c r="AU252" s="143"/>
      <c r="AV252" s="143"/>
      <c r="AW252" s="143"/>
      <c r="AX252" s="143"/>
      <c r="AY252" s="143"/>
      <c r="AZ252" s="143"/>
      <c r="BA252" s="143"/>
      <c r="BB252" s="143"/>
      <c r="BC252" s="143"/>
      <c r="BG252" s="335" t="s">
        <v>1183</v>
      </c>
      <c r="BH252" s="554"/>
      <c r="BI252" s="527"/>
      <c r="BJ252" s="526"/>
      <c r="BK252" s="337" t="s">
        <v>1184</v>
      </c>
      <c r="BL252" s="143"/>
      <c r="BM252" s="143"/>
      <c r="BN252" s="335" t="s">
        <v>1183</v>
      </c>
      <c r="BO252" s="554"/>
      <c r="BP252" s="527"/>
      <c r="BQ252" s="526"/>
      <c r="BR252" s="143"/>
    </row>
    <row r="253" spans="1:70" ht="13.5" customHeight="1" x14ac:dyDescent="0.25">
      <c r="A253" s="143"/>
      <c r="B253" s="143"/>
      <c r="C253" s="337" t="s">
        <v>1185</v>
      </c>
      <c r="D253" s="337"/>
      <c r="E253" s="337"/>
      <c r="F253" s="143"/>
      <c r="G253" s="143"/>
      <c r="H253" s="143"/>
      <c r="I253" s="337"/>
      <c r="J253" s="143"/>
      <c r="K253" s="143"/>
      <c r="L253" s="143"/>
      <c r="M253" s="337"/>
      <c r="N253" s="337"/>
      <c r="O253" s="337"/>
      <c r="P253" s="337"/>
      <c r="Q253" s="337"/>
      <c r="R253" s="337"/>
      <c r="S253" s="337"/>
      <c r="T253" s="337"/>
      <c r="U253" s="337"/>
      <c r="V253" s="337"/>
      <c r="W253" s="337"/>
      <c r="X253" s="337"/>
      <c r="Y253" s="337"/>
      <c r="Z253" s="337"/>
      <c r="AA253" s="337"/>
      <c r="AB253" s="337"/>
      <c r="AC253" s="337"/>
      <c r="AD253" s="337"/>
      <c r="AE253" s="337"/>
      <c r="AF253" s="337"/>
      <c r="AG253" s="337"/>
      <c r="AH253" s="178"/>
      <c r="AI253" s="143"/>
      <c r="AJ253" s="143"/>
      <c r="AK253" s="143"/>
      <c r="AL253" s="143"/>
      <c r="AM253" s="143"/>
      <c r="AN253" s="143"/>
      <c r="AO253" s="143"/>
      <c r="AP253" s="143"/>
      <c r="AQ253" s="143"/>
      <c r="AR253" s="143"/>
      <c r="AS253" s="143"/>
      <c r="AT253" s="143"/>
      <c r="AU253" s="143"/>
      <c r="AV253" s="143"/>
      <c r="AW253" s="143"/>
      <c r="AX253" s="143"/>
      <c r="AY253" s="143"/>
      <c r="AZ253" s="143"/>
      <c r="BA253" s="143"/>
      <c r="BB253" s="143"/>
      <c r="BC253" s="143"/>
      <c r="BG253" s="201"/>
      <c r="BH253" s="175"/>
      <c r="BI253" s="175"/>
      <c r="BJ253" s="175"/>
      <c r="BK253" s="143"/>
      <c r="BL253" s="143"/>
      <c r="BM253" s="143"/>
      <c r="BN253" s="201"/>
      <c r="BO253" s="175"/>
      <c r="BP253" s="175"/>
      <c r="BQ253" s="175"/>
      <c r="BR253" s="143"/>
    </row>
    <row r="254" spans="1:70" ht="13.5" customHeight="1" x14ac:dyDescent="0.25">
      <c r="A254" s="143"/>
      <c r="C254" s="30" t="s">
        <v>1186</v>
      </c>
      <c r="F254" s="143"/>
      <c r="G254" s="143"/>
      <c r="H254" s="143"/>
      <c r="AH254" s="143"/>
      <c r="AI254" s="143"/>
      <c r="AJ254" s="143"/>
      <c r="AK254" s="143"/>
      <c r="AL254" s="337" t="s">
        <v>1187</v>
      </c>
      <c r="AM254" s="337"/>
      <c r="AN254" s="337"/>
      <c r="AO254" s="337"/>
      <c r="AP254" s="337"/>
      <c r="AQ254" s="337"/>
      <c r="AR254" s="337"/>
      <c r="AS254" s="337"/>
      <c r="AT254" s="337"/>
      <c r="AU254" s="337"/>
      <c r="AV254" s="337"/>
      <c r="AW254" s="337"/>
      <c r="AX254" s="337"/>
      <c r="AY254" s="337"/>
      <c r="AZ254" s="143"/>
      <c r="BA254" s="143"/>
      <c r="BB254" s="143"/>
      <c r="BC254" s="143"/>
      <c r="BG254" s="335" t="s">
        <v>1188</v>
      </c>
      <c r="BH254" s="554"/>
      <c r="BI254" s="527"/>
      <c r="BJ254" s="526"/>
      <c r="BK254" s="337" t="s">
        <v>1173</v>
      </c>
      <c r="BL254" s="337"/>
      <c r="BM254" s="143"/>
      <c r="BN254" s="335" t="s">
        <v>1188</v>
      </c>
      <c r="BO254" s="554"/>
      <c r="BP254" s="527"/>
      <c r="BQ254" s="526"/>
      <c r="BR254" s="143"/>
    </row>
    <row r="255" spans="1:70" ht="13.5" customHeight="1" x14ac:dyDescent="0.25">
      <c r="A255" s="143"/>
      <c r="B255" s="143"/>
      <c r="C255" s="337"/>
      <c r="F255" s="337" t="s">
        <v>1189</v>
      </c>
      <c r="G255" s="337"/>
      <c r="H255" s="199"/>
      <c r="I255" s="338"/>
      <c r="J255" s="337"/>
      <c r="K255" s="337"/>
      <c r="L255" s="337"/>
      <c r="M255" s="337"/>
      <c r="N255" s="337"/>
      <c r="O255" s="337"/>
      <c r="P255" s="337"/>
      <c r="Q255" s="337"/>
      <c r="R255" s="337"/>
      <c r="S255" s="337"/>
      <c r="T255" s="337"/>
      <c r="U255" s="337"/>
      <c r="V255" s="143"/>
      <c r="W255" s="337"/>
      <c r="X255" s="337"/>
      <c r="Y255" s="337"/>
      <c r="Z255" s="337"/>
      <c r="AA255" s="337"/>
      <c r="AB255" s="337"/>
      <c r="AC255" s="337"/>
      <c r="AD255" s="337"/>
      <c r="AE255" s="337"/>
      <c r="AF255" s="337"/>
      <c r="AG255" s="337"/>
      <c r="AH255" s="143"/>
      <c r="AI255" s="143"/>
      <c r="AJ255" s="143"/>
      <c r="AK255" s="143"/>
      <c r="AL255" s="143"/>
      <c r="AM255" s="143"/>
      <c r="AN255" s="143"/>
      <c r="AO255" s="143"/>
      <c r="AP255" s="143"/>
      <c r="AQ255" s="143"/>
      <c r="AR255" s="143"/>
      <c r="AS255" s="143"/>
      <c r="AT255" s="143"/>
      <c r="AU255" s="143"/>
      <c r="AV255" s="143"/>
      <c r="AW255" s="143"/>
      <c r="AX255" s="143"/>
      <c r="AY255" s="143"/>
      <c r="AZ255" s="143"/>
      <c r="BA255" s="143"/>
      <c r="BB255" s="143"/>
      <c r="BC255" s="143"/>
      <c r="BG255" s="201"/>
      <c r="BH255" s="175"/>
      <c r="BI255" s="143"/>
      <c r="BJ255" s="143"/>
      <c r="BK255" s="143"/>
      <c r="BL255" s="143"/>
      <c r="BM255" s="143"/>
      <c r="BN255" s="201"/>
      <c r="BO255" s="175"/>
      <c r="BP255" s="175"/>
      <c r="BQ255" s="175"/>
      <c r="BR255" s="143"/>
    </row>
    <row r="256" spans="1:70" ht="13.5" customHeight="1" x14ac:dyDescent="0.25">
      <c r="A256" s="143"/>
      <c r="B256" s="143"/>
      <c r="C256" s="337"/>
      <c r="F256" s="337" t="s">
        <v>1190</v>
      </c>
      <c r="G256" s="337"/>
      <c r="H256" s="199"/>
      <c r="I256" s="338"/>
      <c r="J256" s="337"/>
      <c r="K256" s="337"/>
      <c r="L256" s="337"/>
      <c r="M256" s="337"/>
      <c r="N256" s="337"/>
      <c r="O256" s="337"/>
      <c r="P256" s="337"/>
      <c r="Q256" s="337"/>
      <c r="R256" s="337"/>
      <c r="S256" s="337"/>
      <c r="T256" s="337"/>
      <c r="U256" s="337"/>
      <c r="V256" s="143"/>
      <c r="W256" s="337"/>
      <c r="X256" s="337"/>
      <c r="Y256" s="337"/>
      <c r="Z256" s="337"/>
      <c r="AA256" s="337"/>
      <c r="AB256" s="143"/>
      <c r="AC256" s="143"/>
      <c r="AD256" s="143"/>
      <c r="AE256" s="143"/>
      <c r="AF256" s="143"/>
      <c r="AG256" s="143"/>
      <c r="AH256" s="143"/>
      <c r="AI256" s="143"/>
      <c r="AJ256" s="143"/>
      <c r="AK256" s="143"/>
      <c r="AL256" s="337" t="s">
        <v>1191</v>
      </c>
      <c r="AM256" s="337"/>
      <c r="AN256" s="337"/>
      <c r="AO256" s="337"/>
      <c r="AP256" s="337"/>
      <c r="AQ256" s="337"/>
      <c r="AR256" s="337"/>
      <c r="AS256" s="337"/>
      <c r="AT256" s="337"/>
      <c r="AU256" s="337"/>
      <c r="AV256" s="143"/>
      <c r="AW256" s="143"/>
      <c r="AX256" s="143"/>
      <c r="AY256" s="143"/>
      <c r="AZ256" s="143"/>
      <c r="BA256" s="143"/>
      <c r="BB256" s="143"/>
      <c r="BC256" s="143"/>
      <c r="BG256" s="335" t="s">
        <v>1192</v>
      </c>
      <c r="BH256" s="200"/>
      <c r="BI256" s="143"/>
      <c r="BJ256" s="143"/>
      <c r="BK256" s="143"/>
      <c r="BL256" s="143"/>
      <c r="BM256" s="143"/>
      <c r="BN256" s="335" t="s">
        <v>1192</v>
      </c>
      <c r="BO256" s="554"/>
      <c r="BP256" s="527"/>
      <c r="BQ256" s="526"/>
      <c r="BR256" s="143"/>
    </row>
    <row r="257" spans="1:71" ht="13.5" customHeight="1" x14ac:dyDescent="0.25">
      <c r="A257" s="143"/>
      <c r="B257" s="336"/>
      <c r="C257" s="143"/>
      <c r="D257" s="143"/>
      <c r="E257" s="143"/>
      <c r="F257" s="143"/>
      <c r="G257" s="143"/>
      <c r="H257" s="143"/>
      <c r="I257" s="143"/>
      <c r="J257" s="337"/>
      <c r="K257" s="337"/>
      <c r="L257" s="337"/>
      <c r="M257" s="337"/>
      <c r="N257" s="337"/>
      <c r="O257" s="337"/>
      <c r="P257" s="337"/>
      <c r="Q257" s="337"/>
      <c r="R257" s="337"/>
      <c r="S257" s="337"/>
      <c r="T257" s="337"/>
      <c r="U257" s="337"/>
      <c r="V257" s="143"/>
      <c r="W257" s="337"/>
      <c r="X257" s="337"/>
      <c r="Y257" s="337"/>
      <c r="Z257" s="337"/>
      <c r="AA257" s="337"/>
      <c r="AB257" s="143"/>
      <c r="AC257" s="143"/>
      <c r="AD257" s="143"/>
      <c r="AE257" s="143"/>
      <c r="AF257" s="143"/>
      <c r="AG257" s="143"/>
      <c r="AH257" s="143"/>
      <c r="AI257" s="143"/>
      <c r="AJ257" s="143"/>
      <c r="AK257" s="143"/>
      <c r="AL257" s="143"/>
      <c r="AM257" s="143"/>
      <c r="AN257" s="143"/>
      <c r="AO257" s="143"/>
      <c r="AP257" s="143"/>
      <c r="AQ257" s="143"/>
      <c r="AR257" s="143"/>
      <c r="AS257" s="143"/>
      <c r="AT257" s="143"/>
      <c r="AU257" s="143"/>
      <c r="AV257" s="143"/>
      <c r="AW257" s="143"/>
      <c r="AX257" s="143"/>
      <c r="AY257" s="143"/>
      <c r="AZ257" s="143"/>
      <c r="BA257" s="143"/>
      <c r="BB257" s="143"/>
      <c r="BC257" s="143"/>
      <c r="BD257" s="143"/>
      <c r="BE257" s="143"/>
      <c r="BG257" s="143"/>
      <c r="BH257" s="143"/>
      <c r="BI257" s="143"/>
      <c r="BJ257" s="143"/>
      <c r="BK257" s="143"/>
      <c r="BL257" s="143"/>
      <c r="BM257" s="143"/>
      <c r="BN257" s="201"/>
      <c r="BO257" s="175"/>
      <c r="BP257" s="175"/>
      <c r="BQ257" s="175"/>
      <c r="BR257" s="143"/>
    </row>
    <row r="258" spans="1:71" ht="13.5" customHeight="1" x14ac:dyDescent="0.25">
      <c r="A258" s="143"/>
      <c r="B258" s="143"/>
      <c r="C258" s="143"/>
      <c r="D258" s="143"/>
      <c r="E258" s="143"/>
      <c r="F258" s="143"/>
      <c r="G258" s="143"/>
      <c r="H258" s="143"/>
      <c r="I258" s="143"/>
      <c r="J258" s="143"/>
      <c r="K258" s="143"/>
      <c r="L258" s="143"/>
      <c r="M258" s="143"/>
      <c r="N258" s="143"/>
      <c r="O258" s="143"/>
      <c r="P258" s="143"/>
      <c r="Q258" s="143"/>
      <c r="R258" s="143"/>
      <c r="S258" s="143"/>
      <c r="T258" s="143"/>
      <c r="U258" s="143"/>
      <c r="V258" s="143"/>
      <c r="W258" s="143"/>
      <c r="X258" s="143"/>
      <c r="Y258" s="143"/>
      <c r="Z258" s="143"/>
      <c r="AA258" s="143"/>
      <c r="AB258" s="143"/>
      <c r="AC258" s="143"/>
      <c r="AD258" s="143"/>
      <c r="AE258" s="143"/>
      <c r="AF258" s="143"/>
      <c r="AG258" s="143"/>
      <c r="AH258" s="143"/>
      <c r="AI258" s="143"/>
      <c r="AJ258" s="143"/>
      <c r="AK258" s="143"/>
      <c r="AL258" s="337" t="s">
        <v>1193</v>
      </c>
      <c r="AM258" s="337"/>
      <c r="AN258" s="337"/>
      <c r="AO258" s="337"/>
      <c r="AP258" s="337"/>
      <c r="AQ258" s="337"/>
      <c r="AR258" s="337"/>
      <c r="AS258" s="337"/>
      <c r="AT258" s="337"/>
      <c r="AU258" s="337"/>
      <c r="AV258" s="337"/>
      <c r="AW258" s="337"/>
      <c r="AX258" s="143"/>
      <c r="AY258" s="143"/>
      <c r="AZ258" s="143"/>
      <c r="BA258" s="143"/>
      <c r="BB258" s="143"/>
      <c r="BC258" s="143"/>
      <c r="BD258" s="143"/>
      <c r="BE258" s="143"/>
      <c r="BF258" s="143"/>
      <c r="BG258" s="143"/>
      <c r="BH258" s="143"/>
      <c r="BI258" s="143"/>
      <c r="BK258" s="143"/>
      <c r="BL258" s="143"/>
      <c r="BM258" s="143"/>
      <c r="BN258" s="335" t="s">
        <v>1194</v>
      </c>
      <c r="BO258" s="554"/>
      <c r="BP258" s="527"/>
      <c r="BQ258" s="526"/>
      <c r="BR258" s="143"/>
    </row>
    <row r="259" spans="1:71" ht="13.5" customHeight="1" x14ac:dyDescent="0.25">
      <c r="A259" s="143"/>
      <c r="B259" s="336" t="s">
        <v>1195</v>
      </c>
      <c r="C259" s="337"/>
      <c r="D259" s="337"/>
      <c r="E259" s="337"/>
      <c r="F259" s="337"/>
      <c r="G259" s="337"/>
      <c r="H259" s="337"/>
      <c r="I259" s="337"/>
      <c r="J259" s="337"/>
      <c r="K259" s="337"/>
      <c r="L259" s="337"/>
      <c r="M259" s="337"/>
      <c r="N259" s="337"/>
      <c r="O259" s="337"/>
      <c r="P259" s="337"/>
      <c r="Q259" s="337"/>
      <c r="R259" s="337"/>
      <c r="S259" s="337"/>
      <c r="T259" s="367"/>
      <c r="U259" s="337"/>
      <c r="V259" s="337"/>
      <c r="W259" s="337"/>
      <c r="X259" s="337"/>
      <c r="Y259" s="337"/>
      <c r="Z259" s="337"/>
      <c r="AA259" s="337"/>
      <c r="AB259" s="337"/>
      <c r="AC259" s="337"/>
      <c r="AD259" s="337"/>
      <c r="AE259" s="337"/>
      <c r="AF259" s="337"/>
      <c r="AG259" s="143"/>
      <c r="AH259" s="143"/>
      <c r="AI259" s="143"/>
      <c r="AJ259" s="143"/>
      <c r="AK259" s="143"/>
      <c r="AL259" s="143"/>
      <c r="AM259" s="143"/>
      <c r="AN259" s="143"/>
      <c r="AO259" s="143"/>
      <c r="AP259" s="143"/>
      <c r="AQ259" s="143"/>
      <c r="AR259" s="143"/>
      <c r="AS259" s="143"/>
      <c r="AT259" s="143"/>
      <c r="AU259" s="143"/>
      <c r="AV259" s="143"/>
      <c r="AW259" s="143"/>
      <c r="AX259" s="143"/>
      <c r="AY259" s="143"/>
      <c r="AZ259" s="143"/>
      <c r="BA259" s="143"/>
      <c r="BB259" s="143"/>
      <c r="BC259" s="143"/>
      <c r="BD259" s="143"/>
      <c r="BE259" s="143"/>
      <c r="BF259" s="143"/>
      <c r="BG259" s="143"/>
      <c r="BH259" s="143"/>
      <c r="BI259" s="143"/>
      <c r="BK259" s="143"/>
      <c r="BL259" s="143"/>
      <c r="BM259" s="143"/>
      <c r="BN259" s="143"/>
      <c r="BO259" s="143"/>
      <c r="BP259" s="143"/>
      <c r="BQ259" s="143"/>
      <c r="BR259" s="143"/>
    </row>
    <row r="260" spans="1:71" ht="13.5" customHeight="1" x14ac:dyDescent="0.25">
      <c r="A260" s="143"/>
      <c r="B260" s="143"/>
      <c r="C260" s="337" t="s">
        <v>1196</v>
      </c>
      <c r="D260" s="337"/>
      <c r="E260" s="337"/>
      <c r="F260" s="337"/>
      <c r="G260" s="337"/>
      <c r="H260" s="337"/>
      <c r="I260" s="337"/>
      <c r="J260" s="337"/>
      <c r="K260" s="337"/>
      <c r="L260" s="337"/>
      <c r="M260" s="337"/>
      <c r="N260" s="337"/>
      <c r="O260" s="337"/>
      <c r="P260" s="337"/>
      <c r="Q260" s="337"/>
      <c r="R260" s="337"/>
      <c r="S260" s="199"/>
      <c r="T260" s="200"/>
      <c r="U260" s="143"/>
      <c r="V260" s="143"/>
      <c r="W260" s="143"/>
      <c r="X260" s="143"/>
      <c r="Y260" s="143"/>
      <c r="Z260" s="143"/>
      <c r="AA260" s="143"/>
      <c r="AB260" s="143"/>
      <c r="AC260" s="143"/>
      <c r="AD260" s="143"/>
      <c r="AE260" s="143"/>
      <c r="AF260" s="143"/>
      <c r="AG260" s="143"/>
      <c r="AH260" s="143"/>
      <c r="AI260" s="143"/>
      <c r="AJ260" s="143"/>
      <c r="AK260" s="337" t="s">
        <v>1197</v>
      </c>
      <c r="AL260" s="337"/>
      <c r="AM260" s="337"/>
      <c r="AN260" s="337"/>
      <c r="AO260" s="337"/>
      <c r="AP260" s="337"/>
      <c r="AQ260" s="337"/>
      <c r="AR260" s="337"/>
      <c r="AS260" s="337"/>
      <c r="AT260" s="337"/>
      <c r="AU260" s="337"/>
      <c r="AV260" s="337"/>
      <c r="AW260" s="337"/>
      <c r="AX260" s="337"/>
      <c r="AY260" s="337"/>
      <c r="AZ260" s="337"/>
      <c r="BA260" s="337"/>
      <c r="BB260" s="337"/>
      <c r="BC260" s="143"/>
      <c r="BD260" s="143"/>
      <c r="BE260" s="143"/>
      <c r="BF260" s="143"/>
      <c r="BG260" s="143"/>
      <c r="BH260" s="143"/>
      <c r="BI260" s="143"/>
      <c r="BK260" s="143"/>
      <c r="BL260" s="143"/>
      <c r="BM260" s="143"/>
      <c r="BN260" s="335">
        <v>10</v>
      </c>
      <c r="BO260" s="554"/>
      <c r="BP260" s="527"/>
      <c r="BQ260" s="526"/>
      <c r="BR260" s="143"/>
    </row>
    <row r="261" spans="1:71" ht="13.5" customHeight="1" x14ac:dyDescent="0.25">
      <c r="A261" s="143"/>
      <c r="B261" s="143"/>
      <c r="C261" s="143"/>
      <c r="D261" s="143"/>
      <c r="E261" s="143"/>
      <c r="F261" s="143"/>
      <c r="G261" s="143"/>
      <c r="H261" s="143"/>
      <c r="I261" s="143"/>
      <c r="J261" s="143"/>
      <c r="K261" s="143"/>
      <c r="L261" s="143"/>
      <c r="M261" s="143"/>
      <c r="N261" s="143"/>
      <c r="O261" s="143"/>
      <c r="P261" s="143"/>
      <c r="Q261" s="143"/>
      <c r="R261" s="143"/>
      <c r="S261" s="143"/>
      <c r="T261" s="143"/>
      <c r="U261" s="143"/>
      <c r="V261" s="143"/>
      <c r="W261" s="143"/>
      <c r="X261" s="143"/>
      <c r="Y261" s="143"/>
      <c r="Z261" s="143"/>
      <c r="AA261" s="143"/>
      <c r="AB261" s="143"/>
      <c r="AC261" s="143"/>
      <c r="AD261" s="143"/>
      <c r="AE261" s="143"/>
      <c r="AF261" s="143"/>
      <c r="AG261" s="143"/>
      <c r="AH261" s="143"/>
      <c r="AI261" s="143"/>
      <c r="AJ261" s="143"/>
      <c r="AK261" s="143"/>
      <c r="AL261" s="143"/>
      <c r="AM261" s="143"/>
      <c r="AN261" s="143"/>
      <c r="AO261" s="143"/>
      <c r="AP261" s="143"/>
      <c r="AQ261" s="143"/>
      <c r="AR261" s="143"/>
      <c r="AS261" s="143"/>
      <c r="AT261" s="143"/>
      <c r="AU261" s="143"/>
      <c r="AV261" s="143"/>
      <c r="AW261" s="143"/>
      <c r="AX261" s="143"/>
      <c r="AY261" s="143"/>
      <c r="AZ261" s="143"/>
      <c r="BA261" s="143"/>
      <c r="BB261" s="143"/>
      <c r="BC261" s="143"/>
      <c r="BD261" s="143"/>
      <c r="BE261" s="143"/>
      <c r="BF261" s="143"/>
      <c r="BG261" s="143"/>
      <c r="BH261" s="143"/>
      <c r="BI261" s="143"/>
      <c r="BK261" s="143"/>
      <c r="BL261" s="143"/>
      <c r="BM261" s="143"/>
      <c r="BN261" s="143"/>
      <c r="BO261" s="175"/>
      <c r="BP261" s="175"/>
      <c r="BQ261" s="175"/>
      <c r="BR261" s="143"/>
    </row>
    <row r="262" spans="1:71" ht="13.5" customHeight="1" x14ac:dyDescent="0.25">
      <c r="A262" s="143"/>
      <c r="B262" s="143"/>
      <c r="C262" s="143"/>
      <c r="D262" s="143"/>
      <c r="E262" s="143"/>
      <c r="F262" s="143"/>
      <c r="G262" s="143"/>
      <c r="H262" s="143"/>
      <c r="I262" s="143"/>
      <c r="J262" s="143"/>
      <c r="K262" s="143"/>
      <c r="L262" s="143"/>
      <c r="M262" s="143"/>
      <c r="N262" s="143"/>
      <c r="O262" s="143"/>
      <c r="P262" s="143"/>
      <c r="Q262" s="143"/>
      <c r="R262" s="143"/>
      <c r="S262" s="143"/>
      <c r="T262" s="143"/>
      <c r="U262" s="143"/>
      <c r="V262" s="143"/>
      <c r="W262" s="143"/>
      <c r="X262" s="143"/>
      <c r="Y262" s="143"/>
      <c r="Z262" s="143"/>
      <c r="AA262" s="143"/>
      <c r="AB262" s="143"/>
      <c r="AC262" s="143"/>
      <c r="AD262" s="143"/>
      <c r="AE262" s="143"/>
      <c r="AF262" s="143"/>
      <c r="AG262" s="337"/>
      <c r="AH262" s="143"/>
      <c r="AI262" s="143"/>
      <c r="AJ262" s="143"/>
      <c r="AK262" s="337" t="s">
        <v>1198</v>
      </c>
      <c r="AL262" s="337"/>
      <c r="AM262" s="337"/>
      <c r="AN262" s="337"/>
      <c r="AO262" s="337"/>
      <c r="AP262" s="337"/>
      <c r="AQ262" s="337"/>
      <c r="AR262" s="337"/>
      <c r="AS262" s="337"/>
      <c r="AT262" s="337"/>
      <c r="AU262" s="337"/>
      <c r="AV262" s="337"/>
      <c r="AW262" s="143"/>
      <c r="AX262" s="143"/>
      <c r="AY262" s="143"/>
      <c r="AZ262" s="143"/>
      <c r="BA262" s="143"/>
      <c r="BB262" s="143"/>
      <c r="BC262" s="143"/>
      <c r="BD262" s="143"/>
      <c r="BE262" s="143"/>
      <c r="BF262" s="143"/>
      <c r="BG262" s="143"/>
      <c r="BH262" s="143"/>
      <c r="BI262" s="143"/>
      <c r="BK262" s="143"/>
      <c r="BL262" s="143"/>
      <c r="BM262" s="143"/>
      <c r="BN262" s="335">
        <v>11</v>
      </c>
      <c r="BO262" s="554"/>
      <c r="BP262" s="527"/>
      <c r="BQ262" s="526"/>
      <c r="BR262" s="143"/>
    </row>
    <row r="263" spans="1:71" ht="13.5" customHeight="1" x14ac:dyDescent="0.25">
      <c r="A263" s="143"/>
      <c r="B263" s="336" t="s">
        <v>1199</v>
      </c>
      <c r="C263" s="337"/>
      <c r="D263" s="337"/>
      <c r="E263" s="337"/>
      <c r="F263" s="337"/>
      <c r="G263" s="337"/>
      <c r="H263" s="337"/>
      <c r="I263" s="337"/>
      <c r="J263" s="143"/>
      <c r="K263" s="337"/>
      <c r="L263" s="337"/>
      <c r="M263" s="337"/>
      <c r="N263" s="337"/>
      <c r="O263" s="337"/>
      <c r="P263" s="337"/>
      <c r="Q263" s="337"/>
      <c r="R263" s="337"/>
      <c r="S263" s="337"/>
      <c r="T263" s="337"/>
      <c r="U263" s="337"/>
      <c r="V263" s="337"/>
      <c r="W263" s="337"/>
      <c r="X263" s="337"/>
      <c r="Y263" s="337"/>
      <c r="Z263" s="337"/>
      <c r="AA263" s="337"/>
      <c r="AB263" s="337"/>
      <c r="AC263" s="337"/>
      <c r="AD263" s="337"/>
      <c r="AE263" s="143"/>
      <c r="AF263" s="143"/>
      <c r="AG263" s="143"/>
      <c r="AH263" s="143"/>
      <c r="AI263" s="143"/>
      <c r="AJ263" s="143"/>
      <c r="AK263" s="143"/>
      <c r="AL263" s="143"/>
      <c r="AM263" s="143"/>
      <c r="AN263" s="143"/>
      <c r="AO263" s="143"/>
      <c r="AP263" s="143"/>
      <c r="AQ263" s="143"/>
      <c r="AR263" s="143"/>
      <c r="AS263" s="143"/>
      <c r="AT263" s="143"/>
      <c r="AU263" s="143"/>
      <c r="AV263" s="143"/>
      <c r="AW263" s="143"/>
      <c r="AX263" s="143"/>
      <c r="AY263" s="143"/>
      <c r="AZ263" s="143"/>
      <c r="BA263" s="143"/>
      <c r="BB263" s="143"/>
      <c r="BC263" s="143"/>
      <c r="BD263" s="143"/>
      <c r="BE263" s="143"/>
      <c r="BF263" s="143"/>
      <c r="BG263" s="143"/>
      <c r="BH263" s="143"/>
      <c r="BI263" s="143"/>
      <c r="BK263" s="143"/>
      <c r="BL263" s="143"/>
      <c r="BM263" s="143"/>
      <c r="BN263" s="143"/>
      <c r="BO263" s="175"/>
      <c r="BP263" s="175"/>
      <c r="BQ263" s="175"/>
      <c r="BR263" s="143"/>
    </row>
    <row r="264" spans="1:71" ht="13.5" customHeight="1" x14ac:dyDescent="0.25">
      <c r="A264" s="143"/>
      <c r="B264" s="337"/>
      <c r="C264" s="337" t="s">
        <v>1200</v>
      </c>
      <c r="D264" s="337"/>
      <c r="E264" s="337"/>
      <c r="F264" s="337"/>
      <c r="G264" s="337"/>
      <c r="H264" s="337"/>
      <c r="I264" s="199"/>
      <c r="J264" s="338"/>
      <c r="K264" s="337"/>
      <c r="L264" s="337"/>
      <c r="M264" s="337"/>
      <c r="N264" s="337"/>
      <c r="O264" s="337"/>
      <c r="P264" s="337"/>
      <c r="Q264" s="337"/>
      <c r="R264" s="337"/>
      <c r="S264" s="337"/>
      <c r="T264" s="337"/>
      <c r="U264" s="337"/>
      <c r="V264" s="337"/>
      <c r="W264" s="337"/>
      <c r="X264" s="337"/>
      <c r="Y264" s="337"/>
      <c r="Z264" s="337"/>
      <c r="AA264" s="337"/>
      <c r="AB264" s="337"/>
      <c r="AC264" s="337"/>
      <c r="AD264" s="337"/>
      <c r="AE264" s="337"/>
      <c r="AF264" s="337"/>
      <c r="AG264" s="143"/>
      <c r="AH264" s="143"/>
      <c r="AI264" s="143"/>
      <c r="AJ264" s="143"/>
      <c r="AK264" s="337" t="s">
        <v>1201</v>
      </c>
      <c r="AL264" s="337"/>
      <c r="AM264" s="337"/>
      <c r="AN264" s="337"/>
      <c r="AO264" s="337"/>
      <c r="AP264" s="337"/>
      <c r="AQ264" s="143"/>
      <c r="AR264" s="143"/>
      <c r="AS264" s="143"/>
      <c r="AT264" s="143"/>
      <c r="AU264" s="143"/>
      <c r="AV264" s="143"/>
      <c r="AW264" s="143"/>
      <c r="AX264" s="143"/>
      <c r="AY264" s="143"/>
      <c r="AZ264" s="143"/>
      <c r="BA264" s="143"/>
      <c r="BB264" s="143"/>
      <c r="BC264" s="143"/>
      <c r="BD264" s="143"/>
      <c r="BE264" s="143"/>
      <c r="BF264" s="143"/>
      <c r="BG264" s="143"/>
      <c r="BH264" s="143"/>
      <c r="BI264" s="143"/>
      <c r="BK264" s="143"/>
      <c r="BL264" s="143"/>
      <c r="BM264" s="143"/>
      <c r="BN264" s="335">
        <v>12</v>
      </c>
      <c r="BO264" s="554"/>
      <c r="BP264" s="527"/>
      <c r="BQ264" s="526"/>
      <c r="BR264" s="143"/>
    </row>
    <row r="265" spans="1:71" ht="13.5" customHeight="1" x14ac:dyDescent="0.25">
      <c r="A265" s="143"/>
      <c r="B265" s="337"/>
      <c r="C265" s="337" t="s">
        <v>1202</v>
      </c>
      <c r="D265" s="337"/>
      <c r="E265" s="337"/>
      <c r="F265" s="337"/>
      <c r="G265" s="337"/>
      <c r="H265" s="337"/>
      <c r="I265" s="199"/>
      <c r="J265" s="200"/>
      <c r="K265" s="337"/>
      <c r="L265" s="337"/>
      <c r="M265" s="337"/>
      <c r="N265" s="337"/>
      <c r="O265" s="337"/>
      <c r="P265" s="337"/>
      <c r="Q265" s="337"/>
      <c r="R265" s="337"/>
      <c r="S265" s="337"/>
      <c r="T265" s="337"/>
      <c r="U265" s="337"/>
      <c r="V265" s="337"/>
      <c r="W265" s="337"/>
      <c r="X265" s="337"/>
      <c r="Y265" s="337"/>
      <c r="Z265" s="337"/>
      <c r="AA265" s="337"/>
      <c r="AB265" s="337"/>
      <c r="AC265" s="337"/>
      <c r="AD265" s="337"/>
      <c r="AE265" s="143"/>
      <c r="AF265" s="143"/>
      <c r="AG265" s="143"/>
      <c r="AH265" s="143"/>
      <c r="AI265" s="143"/>
      <c r="AJ265" s="143"/>
      <c r="AK265" s="143"/>
      <c r="AL265" s="143"/>
      <c r="AM265" s="143"/>
      <c r="AN265" s="143"/>
      <c r="AO265" s="143"/>
      <c r="AP265" s="143"/>
      <c r="AQ265" s="143"/>
      <c r="AR265" s="143"/>
      <c r="AS265" s="143"/>
      <c r="AT265" s="143"/>
      <c r="AU265" s="143"/>
      <c r="AV265" s="143"/>
      <c r="AW265" s="143"/>
      <c r="AX265" s="143"/>
      <c r="AY265" s="143"/>
      <c r="AZ265" s="143"/>
      <c r="BA265" s="143"/>
      <c r="BB265" s="143"/>
      <c r="BC265" s="143"/>
      <c r="BD265" s="143"/>
      <c r="BE265" s="143"/>
      <c r="BF265" s="143"/>
      <c r="BG265" s="143"/>
      <c r="BH265" s="143"/>
      <c r="BI265" s="143"/>
      <c r="BK265" s="143"/>
      <c r="BL265" s="143"/>
      <c r="BM265" s="143"/>
      <c r="BN265" s="143"/>
      <c r="BO265" s="175"/>
      <c r="BP265" s="175"/>
      <c r="BQ265" s="175"/>
      <c r="BR265" s="143"/>
    </row>
    <row r="266" spans="1:71" ht="13.5" customHeight="1" x14ac:dyDescent="0.25">
      <c r="A266" s="143"/>
      <c r="B266" s="143"/>
      <c r="C266" s="337" t="s">
        <v>1203</v>
      </c>
      <c r="D266" s="337"/>
      <c r="E266" s="337"/>
      <c r="F266" s="337"/>
      <c r="G266" s="337"/>
      <c r="H266" s="337"/>
      <c r="I266" s="199"/>
      <c r="J266" s="200"/>
      <c r="K266" s="143"/>
      <c r="L266" s="143"/>
      <c r="M266" s="143"/>
      <c r="N266" s="143"/>
      <c r="O266" s="143"/>
      <c r="P266" s="143"/>
      <c r="Q266" s="143"/>
      <c r="R266" s="143"/>
      <c r="S266" s="143"/>
      <c r="T266" s="143"/>
      <c r="U266" s="143"/>
      <c r="V266" s="143"/>
      <c r="W266" s="143"/>
      <c r="X266" s="143"/>
      <c r="Y266" s="143"/>
      <c r="Z266" s="143"/>
      <c r="AA266" s="143"/>
      <c r="AB266" s="143"/>
      <c r="AC266" s="143"/>
      <c r="AD266" s="143"/>
      <c r="AE266" s="143"/>
      <c r="AF266" s="143"/>
      <c r="AG266" s="143"/>
      <c r="AH266" s="143"/>
      <c r="AI266" s="143"/>
      <c r="AJ266" s="143"/>
      <c r="AK266" s="337" t="s">
        <v>1204</v>
      </c>
      <c r="AL266" s="337"/>
      <c r="AM266" s="337"/>
      <c r="AN266" s="337"/>
      <c r="AO266" s="337"/>
      <c r="AP266" s="337"/>
      <c r="AQ266" s="337"/>
      <c r="AR266" s="337"/>
      <c r="AS266" s="337"/>
      <c r="AT266" s="337"/>
      <c r="AU266" s="337"/>
      <c r="AV266" s="337"/>
      <c r="AW266" s="337"/>
      <c r="AX266" s="143"/>
      <c r="AY266" s="143"/>
      <c r="AZ266" s="143"/>
      <c r="BA266" s="143"/>
      <c r="BB266" s="143"/>
      <c r="BC266" s="143"/>
      <c r="BD266" s="143"/>
      <c r="BE266" s="143"/>
      <c r="BF266" s="143"/>
      <c r="BG266" s="143"/>
      <c r="BH266" s="143"/>
      <c r="BI266" s="143"/>
      <c r="BK266" s="143"/>
      <c r="BL266" s="143"/>
      <c r="BM266" s="143"/>
      <c r="BN266" s="335">
        <v>13</v>
      </c>
      <c r="BO266" s="554"/>
      <c r="BP266" s="527"/>
      <c r="BQ266" s="526"/>
      <c r="BR266" s="143"/>
    </row>
    <row r="267" spans="1:71" ht="13.5" customHeight="1" x14ac:dyDescent="0.25">
      <c r="A267" s="143"/>
      <c r="B267" s="337"/>
      <c r="C267" s="337"/>
      <c r="D267" s="337" t="s">
        <v>1205</v>
      </c>
      <c r="E267" s="337"/>
      <c r="F267" s="337"/>
      <c r="G267" s="337"/>
      <c r="H267" s="337"/>
      <c r="I267" s="337"/>
      <c r="J267" s="337"/>
      <c r="K267" s="337"/>
      <c r="L267" s="337"/>
      <c r="M267" s="337"/>
      <c r="N267" s="337"/>
      <c r="O267" s="337"/>
      <c r="P267" s="337"/>
      <c r="Q267" s="337"/>
      <c r="R267" s="337"/>
      <c r="S267" s="337"/>
      <c r="T267" s="337"/>
      <c r="U267" s="337"/>
      <c r="V267" s="367"/>
      <c r="W267" s="367"/>
      <c r="X267" s="367"/>
      <c r="Y267" s="367"/>
      <c r="Z267" s="367"/>
      <c r="AA267" s="367"/>
      <c r="AB267" s="367"/>
      <c r="AC267" s="367"/>
      <c r="AD267" s="367"/>
      <c r="AE267" s="367"/>
      <c r="AF267" s="367"/>
      <c r="AG267" s="143"/>
      <c r="AH267" s="143"/>
      <c r="AI267" s="143"/>
      <c r="AJ267" s="143"/>
      <c r="AK267" s="143"/>
      <c r="AL267" s="143"/>
      <c r="AM267" s="143"/>
      <c r="AN267" s="143"/>
      <c r="AO267" s="143"/>
      <c r="AP267" s="143"/>
      <c r="AQ267" s="143"/>
      <c r="AR267" s="143"/>
      <c r="AS267" s="143"/>
      <c r="AT267" s="143"/>
      <c r="AU267" s="143"/>
      <c r="AV267" s="143"/>
      <c r="AW267" s="143"/>
      <c r="AX267" s="143"/>
      <c r="AY267" s="143"/>
      <c r="AZ267" s="143"/>
      <c r="BA267" s="143"/>
      <c r="BB267" s="143"/>
      <c r="BC267" s="143"/>
      <c r="BD267" s="337"/>
      <c r="BE267" s="143"/>
      <c r="BF267" s="143"/>
      <c r="BG267" s="143"/>
      <c r="BH267" s="143"/>
      <c r="BI267" s="143"/>
      <c r="BK267" s="143"/>
      <c r="BL267" s="143"/>
      <c r="BM267" s="143"/>
      <c r="BN267" s="143"/>
      <c r="BO267" s="175"/>
      <c r="BP267" s="175"/>
      <c r="BQ267" s="175"/>
      <c r="BR267" s="143"/>
    </row>
    <row r="268" spans="1:71" ht="13.5" customHeight="1" x14ac:dyDescent="0.25">
      <c r="A268" s="143"/>
      <c r="B268" s="143"/>
      <c r="C268" s="143"/>
      <c r="D268" s="143"/>
      <c r="E268" s="143"/>
      <c r="F268" s="143"/>
      <c r="G268" s="143"/>
      <c r="H268" s="143"/>
      <c r="I268" s="143"/>
      <c r="J268" s="143"/>
      <c r="K268" s="143"/>
      <c r="L268" s="143"/>
      <c r="M268" s="143"/>
      <c r="N268" s="143"/>
      <c r="O268" s="143"/>
      <c r="P268" s="143"/>
      <c r="Q268" s="143"/>
      <c r="R268" s="143"/>
      <c r="S268" s="143"/>
      <c r="T268" s="143"/>
      <c r="U268" s="143"/>
      <c r="V268" s="143"/>
      <c r="W268" s="143"/>
      <c r="X268" s="143"/>
      <c r="Y268" s="143"/>
      <c r="Z268" s="143"/>
      <c r="AA268" s="143"/>
      <c r="AB268" s="143"/>
      <c r="AC268" s="143"/>
      <c r="AD268" s="143"/>
      <c r="AE268" s="143"/>
      <c r="AF268" s="143"/>
      <c r="AG268" s="143"/>
      <c r="AH268" s="143"/>
      <c r="AI268" s="143"/>
      <c r="AJ268" s="143"/>
      <c r="AK268" s="337" t="s">
        <v>1206</v>
      </c>
      <c r="AL268" s="337"/>
      <c r="AM268" s="337"/>
      <c r="AN268" s="337"/>
      <c r="AO268" s="337"/>
      <c r="AP268" s="337"/>
      <c r="AQ268" s="337"/>
      <c r="AR268" s="337"/>
      <c r="AS268" s="337"/>
      <c r="AT268" s="337"/>
      <c r="AU268" s="337"/>
      <c r="AV268" s="337"/>
      <c r="AW268" s="337"/>
      <c r="AX268" s="337"/>
      <c r="AY268" s="337"/>
      <c r="AZ268" s="337"/>
      <c r="BA268" s="337"/>
      <c r="BB268" s="337"/>
      <c r="BC268" s="337"/>
      <c r="BD268" s="143"/>
      <c r="BE268" s="143"/>
      <c r="BF268" s="143"/>
      <c r="BG268" s="143"/>
      <c r="BH268" s="143"/>
      <c r="BI268" s="143"/>
      <c r="BK268" s="143"/>
      <c r="BL268" s="143"/>
      <c r="BM268" s="143"/>
      <c r="BN268" s="335">
        <v>14</v>
      </c>
      <c r="BO268" s="554"/>
      <c r="BP268" s="527"/>
      <c r="BQ268" s="526"/>
      <c r="BR268" s="143"/>
    </row>
    <row r="269" spans="1:71" ht="13.5" customHeight="1" x14ac:dyDescent="0.25">
      <c r="A269" s="143"/>
      <c r="T269" s="143"/>
      <c r="U269" s="143"/>
      <c r="V269" s="143"/>
      <c r="W269" s="143"/>
      <c r="X269" s="143"/>
      <c r="Y269" s="143"/>
      <c r="Z269" s="143"/>
      <c r="AA269" s="143"/>
      <c r="AB269" s="143"/>
      <c r="AC269" s="143"/>
      <c r="AD269" s="143"/>
      <c r="AE269" s="143"/>
      <c r="AF269" s="143"/>
      <c r="AG269" s="143"/>
      <c r="AH269" s="143"/>
      <c r="AI269" s="143"/>
      <c r="AJ269" s="143"/>
      <c r="AK269" s="143"/>
      <c r="AL269" s="143"/>
      <c r="AM269" s="143"/>
      <c r="AN269" s="143"/>
      <c r="AO269" s="143"/>
      <c r="AP269" s="143"/>
      <c r="AQ269" s="143"/>
      <c r="AR269" s="143"/>
      <c r="AS269" s="143"/>
      <c r="AT269" s="143"/>
      <c r="AU269" s="143"/>
      <c r="AV269" s="143"/>
      <c r="AW269" s="143"/>
      <c r="AX269" s="143"/>
      <c r="AY269" s="143"/>
      <c r="AZ269" s="143"/>
      <c r="BA269" s="143"/>
      <c r="BB269" s="143"/>
      <c r="BC269" s="143"/>
      <c r="BD269" s="143"/>
      <c r="BE269" s="143"/>
      <c r="BF269" s="143"/>
      <c r="BG269" s="143"/>
      <c r="BH269" s="143"/>
      <c r="BI269" s="143"/>
      <c r="BJ269" s="143"/>
      <c r="BK269" s="143"/>
      <c r="BL269" s="143"/>
      <c r="BM269" s="143"/>
      <c r="BN269" s="143"/>
      <c r="BO269" s="143"/>
      <c r="BP269" s="143"/>
      <c r="BQ269" s="143"/>
      <c r="BR269" s="143"/>
    </row>
    <row r="270" spans="1:71" ht="13.5" customHeight="1" x14ac:dyDescent="0.25">
      <c r="A270" s="143"/>
      <c r="T270" s="143"/>
      <c r="U270" s="143"/>
      <c r="V270" s="143"/>
      <c r="W270" s="143"/>
      <c r="X270" s="143"/>
      <c r="Y270" s="143"/>
      <c r="Z270" s="143"/>
      <c r="AA270" s="143"/>
      <c r="AB270" s="143"/>
      <c r="AC270" s="143"/>
      <c r="AD270" s="143"/>
      <c r="AE270" s="143"/>
      <c r="AF270" s="143"/>
      <c r="AG270" s="143"/>
      <c r="AH270" s="143"/>
      <c r="AI270" s="143"/>
      <c r="AJ270" s="143"/>
      <c r="AK270" s="30"/>
      <c r="AN270" s="30"/>
    </row>
    <row r="271" spans="1:71" ht="13.5" customHeight="1" x14ac:dyDescent="0.25">
      <c r="A271" s="143"/>
      <c r="T271" s="143"/>
      <c r="U271" s="143"/>
      <c r="V271" s="143"/>
      <c r="W271" s="143"/>
      <c r="X271" s="143"/>
      <c r="Y271" s="143"/>
      <c r="Z271" s="143"/>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R271" s="143"/>
    </row>
    <row r="272" spans="1:71" ht="13.5" customHeight="1" x14ac:dyDescent="0.25">
      <c r="A272" s="20"/>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c r="AA272" s="44"/>
      <c r="AB272" s="44"/>
      <c r="AC272" s="44"/>
      <c r="AD272" s="44"/>
      <c r="AE272" s="44"/>
      <c r="AF272" s="44"/>
      <c r="AG272" s="44"/>
      <c r="AH272" s="44"/>
      <c r="AI272" s="20"/>
      <c r="AJ272" s="20"/>
      <c r="AK272" s="44"/>
      <c r="AL272" s="44"/>
      <c r="AM272" s="44"/>
      <c r="AN272" s="44"/>
      <c r="AO272" s="44"/>
      <c r="AP272" s="44"/>
      <c r="AQ272" s="44"/>
      <c r="AR272" s="44"/>
      <c r="AS272" s="44"/>
      <c r="AT272" s="44"/>
      <c r="AU272" s="44"/>
      <c r="AV272" s="44"/>
      <c r="AW272" s="44"/>
      <c r="AX272" s="44"/>
      <c r="AY272" s="44"/>
      <c r="AZ272" s="44"/>
      <c r="BA272" s="44"/>
      <c r="BB272" s="44"/>
      <c r="BC272" s="44"/>
      <c r="BD272" s="44"/>
      <c r="BE272" s="44"/>
      <c r="BF272" s="44"/>
      <c r="BG272" s="44"/>
      <c r="BH272" s="44"/>
      <c r="BI272" s="44"/>
      <c r="BJ272" s="44"/>
      <c r="BK272" s="44"/>
      <c r="BL272" s="44"/>
      <c r="BM272" s="44"/>
      <c r="BN272" s="44"/>
      <c r="BO272" s="44"/>
      <c r="BP272" s="44"/>
      <c r="BQ272" s="44"/>
      <c r="BR272" s="44"/>
      <c r="BS272" s="136"/>
    </row>
    <row r="273" spans="1:70" ht="13.5" customHeight="1" x14ac:dyDescent="0.25">
      <c r="B273" s="143"/>
      <c r="C273" s="143"/>
      <c r="D273" s="143"/>
      <c r="E273" s="143"/>
      <c r="F273" s="143"/>
      <c r="G273" s="143"/>
      <c r="H273" s="143"/>
      <c r="I273" s="143"/>
      <c r="J273" s="143"/>
      <c r="K273" s="143"/>
      <c r="L273" s="143"/>
      <c r="M273" s="143"/>
      <c r="N273" s="143"/>
      <c r="O273" s="143"/>
      <c r="P273" s="143"/>
      <c r="Q273" s="143"/>
      <c r="R273" s="143"/>
      <c r="S273" s="143"/>
      <c r="T273" s="143"/>
      <c r="U273" s="143"/>
      <c r="V273" s="143"/>
      <c r="W273" s="143"/>
      <c r="X273" s="143"/>
      <c r="Y273" s="143"/>
      <c r="Z273" s="143"/>
      <c r="AA273" s="143"/>
      <c r="AB273" s="143"/>
      <c r="AC273" s="143"/>
      <c r="AF273" s="175"/>
      <c r="AG273" s="175"/>
      <c r="AH273" s="175"/>
      <c r="BR273" s="143"/>
    </row>
    <row r="274" spans="1:70" ht="13.5" customHeight="1" x14ac:dyDescent="0.25">
      <c r="A274" s="143"/>
      <c r="B274" s="337" t="s">
        <v>1207</v>
      </c>
      <c r="C274" s="337"/>
      <c r="D274" s="337"/>
      <c r="E274" s="337"/>
      <c r="F274" s="337"/>
      <c r="G274" s="337"/>
      <c r="H274" s="337"/>
      <c r="I274" s="337"/>
      <c r="J274" s="337"/>
      <c r="K274" s="337"/>
      <c r="L274" s="337"/>
      <c r="M274" s="337"/>
      <c r="N274" s="337"/>
      <c r="O274" s="337"/>
      <c r="P274" s="337"/>
      <c r="Q274" s="337"/>
      <c r="R274" s="143"/>
      <c r="S274" s="143"/>
      <c r="T274" s="143"/>
      <c r="U274" s="143"/>
      <c r="V274" s="143"/>
      <c r="W274" s="143"/>
      <c r="X274" s="143"/>
      <c r="Y274" s="143"/>
      <c r="Z274" s="143"/>
      <c r="AA274" s="143"/>
      <c r="AB274" s="143"/>
      <c r="AC274" s="143"/>
      <c r="AE274" s="335">
        <v>15</v>
      </c>
      <c r="AF274" s="554"/>
      <c r="AG274" s="527"/>
      <c r="AH274" s="526"/>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G274" s="337"/>
      <c r="BH274" s="143"/>
      <c r="BI274" s="143"/>
      <c r="BJ274" s="362" t="s">
        <v>1208</v>
      </c>
      <c r="BL274" s="143"/>
      <c r="BM274" s="143"/>
      <c r="BN274" s="143"/>
      <c r="BO274" s="337" t="s">
        <v>1209</v>
      </c>
      <c r="BP274" s="337"/>
      <c r="BQ274" s="143"/>
      <c r="BR274" s="143"/>
    </row>
    <row r="275" spans="1:70" ht="13.5" customHeight="1" x14ac:dyDescent="0.25">
      <c r="A275" s="143"/>
      <c r="AI275" s="143"/>
      <c r="AJ275" s="143"/>
      <c r="AK275" s="337" t="s">
        <v>1210</v>
      </c>
      <c r="AL275" s="337"/>
      <c r="AM275" s="337"/>
      <c r="AN275" s="337"/>
      <c r="AO275" s="337"/>
      <c r="AP275" s="337"/>
      <c r="AQ275" s="337"/>
      <c r="AR275" s="337"/>
      <c r="AS275" s="337"/>
      <c r="AT275" s="337"/>
      <c r="AU275" s="337"/>
      <c r="AV275" s="337"/>
      <c r="AW275" s="337"/>
      <c r="AX275" s="337"/>
      <c r="AY275" s="143"/>
      <c r="AZ275" s="143"/>
      <c r="BA275" s="143"/>
      <c r="BB275" s="143"/>
      <c r="BG275" s="337"/>
      <c r="BH275" s="143"/>
      <c r="BI275" s="143"/>
      <c r="BJ275" s="175"/>
      <c r="BK275" s="175"/>
      <c r="BL275" s="175"/>
      <c r="BM275" s="143"/>
      <c r="BN275" s="143"/>
      <c r="BO275" s="175"/>
      <c r="BP275" s="175"/>
      <c r="BQ275" s="175"/>
      <c r="BR275" s="143"/>
    </row>
    <row r="276" spans="1:70" ht="13.5" customHeight="1" x14ac:dyDescent="0.25">
      <c r="A276" s="143"/>
      <c r="B276" s="337" t="s">
        <v>1211</v>
      </c>
      <c r="C276" s="337"/>
      <c r="D276" s="337"/>
      <c r="E276" s="337"/>
      <c r="F276" s="337"/>
      <c r="G276" s="337"/>
      <c r="H276" s="337"/>
      <c r="I276" s="337"/>
      <c r="J276" s="337"/>
      <c r="K276" s="337"/>
      <c r="L276" s="337"/>
      <c r="M276" s="337"/>
      <c r="N276" s="337"/>
      <c r="O276" s="337"/>
      <c r="P276" s="337"/>
      <c r="Q276" s="337"/>
      <c r="R276" s="337"/>
      <c r="S276" s="337"/>
      <c r="T276" s="337"/>
      <c r="U276" s="143"/>
      <c r="V276" s="143"/>
      <c r="W276" s="143"/>
      <c r="X276" s="143"/>
      <c r="Y276" s="143"/>
      <c r="Z276" s="143"/>
      <c r="AA276" s="143"/>
      <c r="AB276" s="143"/>
      <c r="AC276" s="143"/>
      <c r="AE276" s="335">
        <v>16</v>
      </c>
      <c r="AF276" s="554"/>
      <c r="AG276" s="527"/>
      <c r="AH276" s="526"/>
      <c r="AI276" s="143"/>
      <c r="AJ276" s="143"/>
      <c r="AK276" s="143"/>
      <c r="AL276" s="337" t="s">
        <v>1212</v>
      </c>
      <c r="AM276" s="337"/>
      <c r="AN276" s="337"/>
      <c r="AO276" s="337"/>
      <c r="AP276" s="143"/>
      <c r="AQ276" s="143"/>
      <c r="AR276" s="143"/>
      <c r="AS276" s="143"/>
      <c r="AT276" s="143"/>
      <c r="AU276" s="143"/>
      <c r="AV276" s="143"/>
      <c r="AW276" s="143"/>
      <c r="AX276" s="143"/>
      <c r="AY276" s="143"/>
      <c r="AZ276" s="143"/>
      <c r="BA276" s="143"/>
      <c r="BB276" s="143"/>
      <c r="BG276" s="337"/>
      <c r="BH276" s="143"/>
      <c r="BI276" s="201" t="s">
        <v>922</v>
      </c>
      <c r="BJ276" s="554"/>
      <c r="BK276" s="527"/>
      <c r="BL276" s="526"/>
      <c r="BN276" s="143" t="s">
        <v>929</v>
      </c>
      <c r="BO276" s="554"/>
      <c r="BP276" s="527"/>
      <c r="BQ276" s="526"/>
      <c r="BR276" s="143"/>
    </row>
    <row r="277" spans="1:70" ht="13.5" customHeight="1" x14ac:dyDescent="0.25">
      <c r="A277" s="143"/>
      <c r="AI277" s="143"/>
      <c r="AJ277" s="143"/>
      <c r="AK277" s="143"/>
      <c r="AL277" s="143"/>
      <c r="AM277" s="143"/>
      <c r="AN277" s="143"/>
      <c r="AO277" s="143"/>
      <c r="AP277" s="143"/>
      <c r="AQ277" s="143"/>
      <c r="AR277" s="143"/>
      <c r="AS277" s="143"/>
      <c r="AT277" s="143"/>
      <c r="AU277" s="143"/>
      <c r="AV277" s="143"/>
      <c r="AW277" s="143"/>
      <c r="AX277" s="143"/>
      <c r="AY277" s="143"/>
      <c r="AZ277" s="143"/>
      <c r="BA277" s="143"/>
      <c r="BB277" s="143"/>
      <c r="BC277" s="143"/>
      <c r="BD277" s="143"/>
      <c r="BE277" s="143"/>
      <c r="BF277" s="143"/>
      <c r="BG277" s="337"/>
      <c r="BH277" s="143"/>
      <c r="BI277" s="143"/>
      <c r="BJ277" s="143"/>
      <c r="BK277" s="143"/>
      <c r="BL277" s="143"/>
      <c r="BN277" s="143"/>
      <c r="BO277" s="175"/>
      <c r="BP277" s="175"/>
      <c r="BQ277" s="175"/>
      <c r="BR277" s="143"/>
    </row>
    <row r="278" spans="1:70" ht="13.5" customHeight="1" x14ac:dyDescent="0.25">
      <c r="A278" s="143"/>
      <c r="B278" s="337" t="s">
        <v>1213</v>
      </c>
      <c r="C278" s="337"/>
      <c r="D278" s="337"/>
      <c r="E278" s="337"/>
      <c r="F278" s="337"/>
      <c r="G278" s="337"/>
      <c r="H278" s="337"/>
      <c r="I278" s="337"/>
      <c r="J278" s="337"/>
      <c r="K278" s="143"/>
      <c r="L278" s="143"/>
      <c r="M278" s="143"/>
      <c r="N278" s="143"/>
      <c r="O278" s="143"/>
      <c r="P278" s="143"/>
      <c r="Q278" s="143"/>
      <c r="R278" s="143"/>
      <c r="S278" s="143"/>
      <c r="T278" s="143"/>
      <c r="U278" s="143"/>
      <c r="V278" s="143"/>
      <c r="W278" s="143"/>
      <c r="X278" s="143"/>
      <c r="Y278" s="143"/>
      <c r="Z278" s="143"/>
      <c r="AA278" s="143"/>
      <c r="AB278" s="143"/>
      <c r="AC278" s="143"/>
      <c r="AE278" s="335">
        <v>17</v>
      </c>
      <c r="AF278" s="554"/>
      <c r="AG278" s="527"/>
      <c r="AH278" s="526"/>
      <c r="AI278" s="143"/>
      <c r="AJ278" s="143"/>
      <c r="AK278" s="337" t="s">
        <v>1214</v>
      </c>
      <c r="AL278" s="337"/>
      <c r="AM278" s="337"/>
      <c r="AN278" s="337"/>
      <c r="AO278" s="337"/>
      <c r="AP278" s="337"/>
      <c r="AQ278" s="337"/>
      <c r="AR278" s="337"/>
      <c r="AS278" s="337"/>
      <c r="AT278" s="337"/>
      <c r="AU278" s="337"/>
      <c r="AV278" s="337"/>
      <c r="AW278" s="337"/>
      <c r="AX278" s="337"/>
      <c r="AY278" s="337"/>
      <c r="AZ278" s="337"/>
      <c r="BA278" s="337"/>
      <c r="BB278" s="143"/>
      <c r="BC278" s="143"/>
      <c r="BD278" s="143"/>
      <c r="BE278" s="143"/>
      <c r="BF278" s="143"/>
      <c r="BG278" s="337"/>
      <c r="BH278" s="143"/>
      <c r="BI278" s="143"/>
      <c r="BJ278" s="143"/>
      <c r="BK278" s="143"/>
      <c r="BL278" s="143"/>
      <c r="BN278" s="335">
        <v>28</v>
      </c>
      <c r="BO278" s="554"/>
      <c r="BP278" s="527"/>
      <c r="BQ278" s="526"/>
      <c r="BR278" s="143"/>
    </row>
    <row r="279" spans="1:70" ht="13.5" customHeight="1" x14ac:dyDescent="0.25">
      <c r="A279" s="143"/>
      <c r="AI279" s="143"/>
      <c r="AJ279" s="143"/>
      <c r="BR279" s="143"/>
    </row>
    <row r="280" spans="1:70" ht="13.5" customHeight="1" x14ac:dyDescent="0.25">
      <c r="A280" s="143"/>
      <c r="AI280" s="143"/>
      <c r="AJ280" s="143"/>
      <c r="AK280" s="30" t="s">
        <v>1215</v>
      </c>
      <c r="BN280" s="335">
        <v>29</v>
      </c>
      <c r="BO280" s="554"/>
      <c r="BP280" s="527"/>
      <c r="BQ280" s="526"/>
      <c r="BR280" s="143"/>
    </row>
    <row r="281" spans="1:70" ht="13.5" customHeight="1" x14ac:dyDescent="0.25">
      <c r="A281" s="143"/>
      <c r="B281" s="189" t="s">
        <v>1216</v>
      </c>
      <c r="C281" s="337"/>
      <c r="D281" s="337"/>
      <c r="E281" s="337"/>
      <c r="F281" s="337"/>
      <c r="G281" s="337"/>
      <c r="H281" s="337"/>
      <c r="I281" s="143"/>
      <c r="J281" s="143"/>
      <c r="K281" s="143"/>
      <c r="L281" s="143"/>
      <c r="M281" s="143"/>
      <c r="N281" s="143"/>
      <c r="O281" s="143"/>
      <c r="P281" s="143"/>
      <c r="Q281" s="143"/>
      <c r="R281" s="143"/>
      <c r="S281" s="143"/>
      <c r="T281" s="143"/>
      <c r="Y281" s="143"/>
      <c r="Z281" s="143"/>
      <c r="AA281" s="368" t="s">
        <v>1217</v>
      </c>
      <c r="AB281" s="143"/>
      <c r="AC281" s="143"/>
      <c r="AE281" s="143"/>
      <c r="AF281" s="143"/>
      <c r="AG281" s="368" t="s">
        <v>1218</v>
      </c>
      <c r="AH281" s="143"/>
      <c r="AI281" s="143"/>
      <c r="AJ281" s="143"/>
      <c r="AK281" s="143"/>
      <c r="AL281" s="143"/>
      <c r="AM281" s="143"/>
      <c r="AN281" s="143"/>
      <c r="AO281" s="143"/>
      <c r="AP281" s="143"/>
      <c r="AQ281" s="143"/>
      <c r="AR281" s="143"/>
      <c r="AS281" s="143"/>
      <c r="AT281" s="143"/>
      <c r="AU281" s="143"/>
      <c r="AV281" s="143"/>
      <c r="AW281" s="143"/>
      <c r="AX281" s="143"/>
      <c r="AY281" s="143"/>
      <c r="AZ281" s="143"/>
      <c r="BA281" s="143"/>
      <c r="BB281" s="143"/>
      <c r="BC281" s="143"/>
      <c r="BD281" s="143"/>
      <c r="BE281" s="143"/>
      <c r="BF281" s="143"/>
      <c r="BG281" s="143"/>
      <c r="BH281" s="143"/>
      <c r="BI281" s="143"/>
      <c r="BJ281" s="143"/>
      <c r="BK281" s="143"/>
      <c r="BL281" s="143"/>
      <c r="BN281" s="143"/>
      <c r="BO281" s="175"/>
      <c r="BP281" s="175"/>
      <c r="BQ281" s="175"/>
      <c r="BR281" s="143"/>
    </row>
    <row r="282" spans="1:70" ht="13.5" customHeight="1" x14ac:dyDescent="0.25">
      <c r="A282" s="143"/>
      <c r="B282" s="143"/>
      <c r="C282" s="143"/>
      <c r="D282" s="143"/>
      <c r="E282" s="143"/>
      <c r="F282" s="143"/>
      <c r="G282" s="143"/>
      <c r="H282" s="143"/>
      <c r="I282" s="143"/>
      <c r="J282" s="143"/>
      <c r="K282" s="143"/>
      <c r="L282" s="143"/>
      <c r="M282" s="143"/>
      <c r="N282" s="143"/>
      <c r="O282" s="143"/>
      <c r="P282" s="143"/>
      <c r="Q282" s="143"/>
      <c r="R282" s="143"/>
      <c r="S282" s="143"/>
      <c r="T282" s="143"/>
      <c r="Y282" s="143"/>
      <c r="Z282" s="143"/>
      <c r="AA282" s="143"/>
      <c r="AB282" s="143"/>
      <c r="AC282" s="143"/>
      <c r="AE282" s="143"/>
      <c r="AF282" s="143"/>
      <c r="AG282" s="143"/>
      <c r="AH282" s="143"/>
      <c r="AI282" s="143"/>
      <c r="AJ282" s="143"/>
      <c r="AK282" s="337" t="s">
        <v>1219</v>
      </c>
      <c r="AL282" s="337"/>
      <c r="AM282" s="337"/>
      <c r="AN282" s="337"/>
      <c r="AO282" s="337"/>
      <c r="AP282" s="337"/>
      <c r="AQ282" s="337"/>
      <c r="AR282" s="337"/>
      <c r="AS282" s="337"/>
      <c r="AT282" s="337"/>
      <c r="AU282" s="337"/>
      <c r="AV282" s="337"/>
      <c r="AW282" s="337"/>
      <c r="AX282" s="337"/>
      <c r="AY282" s="337"/>
      <c r="AZ282" s="337"/>
      <c r="BA282" s="337"/>
      <c r="BB282" s="337"/>
      <c r="BC282" s="337"/>
      <c r="BD282" s="337"/>
      <c r="BE282" s="143"/>
      <c r="BF282" s="143"/>
      <c r="BG282" s="143"/>
      <c r="BH282" s="143"/>
      <c r="BI282" s="143"/>
      <c r="BJ282" s="143"/>
      <c r="BK282" s="143"/>
      <c r="BL282" s="143"/>
      <c r="BN282" s="335">
        <v>30</v>
      </c>
      <c r="BO282" s="554"/>
      <c r="BP282" s="527"/>
      <c r="BQ282" s="526"/>
      <c r="BR282" s="143"/>
    </row>
    <row r="283" spans="1:70" ht="13.5" customHeight="1" x14ac:dyDescent="0.25">
      <c r="A283" s="143"/>
      <c r="B283" s="337" t="s">
        <v>1220</v>
      </c>
      <c r="C283" s="337"/>
      <c r="D283" s="337"/>
      <c r="E283" s="337"/>
      <c r="F283" s="337"/>
      <c r="G283" s="337"/>
      <c r="H283" s="337"/>
      <c r="I283" s="337"/>
      <c r="J283" s="337"/>
      <c r="K283" s="337"/>
      <c r="L283" s="337"/>
      <c r="M283" s="337"/>
      <c r="N283" s="337"/>
      <c r="O283" s="337"/>
      <c r="P283" s="143"/>
      <c r="Q283" s="143"/>
      <c r="R283" s="143"/>
      <c r="S283" s="143"/>
      <c r="T283" s="143"/>
      <c r="Y283" s="143"/>
      <c r="Z283" s="175"/>
      <c r="AA283" s="175"/>
      <c r="AB283" s="175"/>
      <c r="AC283" s="143"/>
      <c r="AE283" s="143"/>
      <c r="AF283" s="175"/>
      <c r="AG283" s="175"/>
      <c r="AH283" s="175"/>
      <c r="AI283" s="143"/>
      <c r="AJ283" s="143"/>
      <c r="AK283" s="143"/>
      <c r="AL283" s="143"/>
      <c r="AM283" s="143"/>
      <c r="AN283" s="143"/>
      <c r="AO283" s="143"/>
      <c r="AP283" s="143"/>
      <c r="AQ283" s="143"/>
      <c r="AR283" s="143"/>
      <c r="AS283" s="143"/>
      <c r="AT283" s="143"/>
      <c r="AU283" s="143"/>
      <c r="AV283" s="143"/>
      <c r="AW283" s="143"/>
      <c r="AX283" s="143"/>
      <c r="AY283" s="143"/>
      <c r="AZ283" s="143"/>
      <c r="BA283" s="143"/>
      <c r="BB283" s="143"/>
      <c r="BC283" s="143"/>
      <c r="BD283" s="143"/>
      <c r="BE283" s="143"/>
      <c r="BF283" s="143"/>
      <c r="BG283" s="143"/>
      <c r="BH283" s="143"/>
      <c r="BI283" s="143"/>
      <c r="BJ283" s="143"/>
      <c r="BK283" s="143"/>
      <c r="BL283" s="143"/>
      <c r="BN283" s="143"/>
      <c r="BO283" s="175"/>
      <c r="BP283" s="175"/>
      <c r="BQ283" s="175"/>
      <c r="BR283" s="143"/>
    </row>
    <row r="284" spans="1:70" ht="13.5" customHeight="1" x14ac:dyDescent="0.25">
      <c r="A284" s="143"/>
      <c r="B284" s="143"/>
      <c r="C284" s="337" t="s">
        <v>1221</v>
      </c>
      <c r="D284" s="337"/>
      <c r="E284" s="337"/>
      <c r="F284" s="337"/>
      <c r="G284" s="337"/>
      <c r="H284" s="337"/>
      <c r="I284" s="337"/>
      <c r="J284" s="337"/>
      <c r="K284" s="337"/>
      <c r="L284" s="143"/>
      <c r="M284" s="143"/>
      <c r="N284" s="143"/>
      <c r="O284" s="143"/>
      <c r="P284" s="143"/>
      <c r="Q284" s="143"/>
      <c r="R284" s="143"/>
      <c r="S284" s="143"/>
      <c r="T284" s="143"/>
      <c r="Y284" s="201" t="s">
        <v>1222</v>
      </c>
      <c r="Z284" s="554"/>
      <c r="AA284" s="527"/>
      <c r="AB284" s="526"/>
      <c r="AC284" s="143"/>
      <c r="AE284" s="201" t="s">
        <v>1223</v>
      </c>
      <c r="AF284" s="554"/>
      <c r="AG284" s="527"/>
      <c r="AH284" s="526"/>
      <c r="AI284" s="143"/>
      <c r="AJ284" s="143"/>
      <c r="AK284" s="337" t="s">
        <v>1224</v>
      </c>
      <c r="AL284" s="337"/>
      <c r="AM284" s="337"/>
      <c r="AN284" s="337"/>
      <c r="AO284" s="337"/>
      <c r="AP284" s="337"/>
      <c r="AQ284" s="337"/>
      <c r="AR284" s="337"/>
      <c r="AS284" s="337"/>
      <c r="AT284" s="337"/>
      <c r="AU284" s="337"/>
      <c r="AV284" s="337"/>
      <c r="AW284" s="337"/>
      <c r="AX284" s="337"/>
      <c r="AY284" s="143"/>
      <c r="AZ284" s="143"/>
      <c r="BA284" s="143"/>
      <c r="BB284" s="143"/>
      <c r="BC284" s="143"/>
      <c r="BD284" s="143"/>
      <c r="BE284" s="143"/>
      <c r="BF284" s="143"/>
      <c r="BG284" s="143"/>
      <c r="BH284" s="143"/>
      <c r="BI284" s="143"/>
      <c r="BJ284" s="143"/>
      <c r="BK284" s="143"/>
      <c r="BL284" s="143"/>
      <c r="BN284" s="335">
        <v>31</v>
      </c>
      <c r="BO284" s="554"/>
      <c r="BP284" s="527"/>
      <c r="BQ284" s="526"/>
      <c r="BR284" s="143"/>
    </row>
    <row r="285" spans="1:70" ht="13.5" customHeight="1" x14ac:dyDescent="0.25">
      <c r="A285" s="143"/>
      <c r="B285" s="143"/>
      <c r="C285" s="143"/>
      <c r="D285" s="143"/>
      <c r="E285" s="143"/>
      <c r="F285" s="143"/>
      <c r="G285" s="143"/>
      <c r="H285" s="143"/>
      <c r="I285" s="143"/>
      <c r="J285" s="143"/>
      <c r="K285" s="143"/>
      <c r="L285" s="143"/>
      <c r="M285" s="143"/>
      <c r="N285" s="143"/>
      <c r="O285" s="143"/>
      <c r="P285" s="143"/>
      <c r="Q285" s="143"/>
      <c r="R285" s="143"/>
      <c r="S285" s="143"/>
      <c r="T285" s="143"/>
      <c r="Y285" s="201"/>
      <c r="Z285" s="175"/>
      <c r="AA285" s="175"/>
      <c r="AB285" s="175"/>
      <c r="AC285" s="143"/>
      <c r="AE285" s="201"/>
      <c r="AF285" s="175"/>
      <c r="AG285" s="175"/>
      <c r="AH285" s="175"/>
      <c r="AI285" s="143"/>
      <c r="AJ285" s="143"/>
      <c r="AK285" s="143"/>
      <c r="AL285" s="143"/>
      <c r="AM285" s="143"/>
      <c r="AN285" s="143"/>
      <c r="AO285" s="143"/>
      <c r="AP285" s="143"/>
      <c r="AQ285" s="143"/>
      <c r="AR285" s="143"/>
      <c r="AS285" s="143"/>
      <c r="AT285" s="143"/>
      <c r="AU285" s="143"/>
      <c r="AV285" s="143"/>
      <c r="AW285" s="143"/>
      <c r="AX285" s="143"/>
      <c r="AY285" s="143"/>
      <c r="AZ285" s="143"/>
      <c r="BA285" s="143"/>
      <c r="BB285" s="143"/>
      <c r="BC285" s="143"/>
      <c r="BD285" s="143"/>
      <c r="BE285" s="143"/>
      <c r="BF285" s="143"/>
      <c r="BG285" s="143"/>
      <c r="BH285" s="143"/>
      <c r="BI285" s="143"/>
      <c r="BJ285" s="143"/>
      <c r="BK285" s="143"/>
      <c r="BL285" s="143"/>
      <c r="BN285" s="143"/>
      <c r="BO285" s="143"/>
      <c r="BP285" s="143"/>
      <c r="BQ285" s="143"/>
      <c r="BR285" s="143"/>
    </row>
    <row r="286" spans="1:70" ht="13.5" customHeight="1" x14ac:dyDescent="0.25">
      <c r="A286" s="143"/>
      <c r="B286" s="337" t="s">
        <v>1225</v>
      </c>
      <c r="C286" s="337"/>
      <c r="D286" s="337"/>
      <c r="E286" s="337"/>
      <c r="F286" s="337"/>
      <c r="G286" s="337"/>
      <c r="H286" s="337"/>
      <c r="I286" s="337"/>
      <c r="J286" s="337"/>
      <c r="K286" s="337"/>
      <c r="L286" s="337"/>
      <c r="M286" s="337"/>
      <c r="N286" s="337"/>
      <c r="O286" s="337"/>
      <c r="P286" s="143"/>
      <c r="Q286" s="143"/>
      <c r="R286" s="143"/>
      <c r="S286" s="143"/>
      <c r="T286" s="143"/>
      <c r="Y286" s="201" t="s">
        <v>1226</v>
      </c>
      <c r="Z286" s="554"/>
      <c r="AA286" s="527"/>
      <c r="AB286" s="526"/>
      <c r="AC286" s="143"/>
      <c r="AE286" s="201" t="s">
        <v>1227</v>
      </c>
      <c r="AF286" s="554"/>
      <c r="AG286" s="527"/>
      <c r="AH286" s="526"/>
      <c r="AI286" s="143"/>
      <c r="AJ286" s="143"/>
      <c r="AK286" s="337" t="s">
        <v>1228</v>
      </c>
      <c r="AL286" s="337"/>
      <c r="AM286" s="337"/>
      <c r="AN286" s="337"/>
      <c r="AO286" s="337"/>
      <c r="AP286" s="337"/>
      <c r="AQ286" s="337"/>
      <c r="AR286" s="337"/>
      <c r="AS286" s="337"/>
      <c r="AT286" s="337"/>
      <c r="AU286" s="337"/>
      <c r="AV286" s="337"/>
      <c r="AW286" s="337"/>
      <c r="AX286" s="337"/>
      <c r="AY286" s="337"/>
      <c r="AZ286" s="337"/>
      <c r="BA286" s="337"/>
      <c r="BB286" s="337"/>
      <c r="BC286" s="337"/>
      <c r="BD286" s="337"/>
      <c r="BE286" s="337"/>
      <c r="BF286" s="337"/>
      <c r="BG286" s="337"/>
      <c r="BH286" s="143"/>
      <c r="BI286" s="143"/>
      <c r="BJ286" s="143"/>
      <c r="BK286" s="143"/>
      <c r="BL286" s="143"/>
      <c r="BN286" s="143"/>
      <c r="BO286" s="143"/>
      <c r="BP286" s="143"/>
      <c r="BQ286" s="143"/>
      <c r="BR286" s="143"/>
    </row>
    <row r="287" spans="1:70" ht="13.5" customHeight="1" x14ac:dyDescent="0.25">
      <c r="A287" s="143"/>
      <c r="B287" s="143"/>
      <c r="C287" s="337" t="s">
        <v>1229</v>
      </c>
      <c r="D287" s="143"/>
      <c r="E287" s="143"/>
      <c r="F287" s="143"/>
      <c r="G287" s="143"/>
      <c r="H287" s="143"/>
      <c r="I287" s="143"/>
      <c r="J287" s="143"/>
      <c r="K287" s="143"/>
      <c r="L287" s="143"/>
      <c r="M287" s="143"/>
      <c r="N287" s="143"/>
      <c r="O287" s="143"/>
      <c r="P287" s="143"/>
      <c r="Q287" s="143"/>
      <c r="R287" s="143"/>
      <c r="S287" s="143"/>
      <c r="T287" s="143"/>
      <c r="U287" s="201"/>
      <c r="V287" s="143"/>
      <c r="W287" s="143"/>
      <c r="X287" s="143"/>
      <c r="Y287" s="143"/>
      <c r="Z287" s="143"/>
      <c r="AA287" s="143"/>
      <c r="AB287" s="143"/>
      <c r="AC287" s="143"/>
      <c r="AE287" s="201"/>
      <c r="AF287" s="143"/>
      <c r="AG287" s="143"/>
      <c r="AH287" s="143"/>
      <c r="AI287" s="143"/>
      <c r="AJ287" s="143"/>
      <c r="AK287" s="143"/>
      <c r="AL287" s="337" t="s">
        <v>1230</v>
      </c>
      <c r="AM287" s="337"/>
      <c r="AN287" s="337"/>
      <c r="AO287" s="337"/>
      <c r="AP287" s="337"/>
      <c r="AQ287" s="337"/>
      <c r="AR287" s="337"/>
      <c r="AS287" s="337"/>
      <c r="AT287" s="337"/>
      <c r="AU287" s="337"/>
      <c r="AV287" s="337"/>
      <c r="AW287" s="337"/>
      <c r="AX287" s="337"/>
      <c r="AY287" s="143"/>
      <c r="AZ287" s="143"/>
      <c r="BA287" s="143"/>
      <c r="BB287" s="143"/>
      <c r="BC287" s="143"/>
      <c r="BD287" s="143"/>
      <c r="BE287" s="143"/>
      <c r="BF287" s="143"/>
      <c r="BG287" s="143"/>
      <c r="BH287" s="143"/>
      <c r="BI287" s="143"/>
      <c r="BJ287" s="143"/>
      <c r="BK287" s="143"/>
      <c r="BL287" s="143"/>
      <c r="BN287" s="143"/>
      <c r="BO287" s="143"/>
      <c r="BP287" s="143"/>
      <c r="BQ287" s="143"/>
      <c r="BR287" s="143"/>
    </row>
    <row r="288" spans="1:70" ht="13.5" customHeight="1" x14ac:dyDescent="0.25">
      <c r="A288" s="143"/>
      <c r="B288" s="143"/>
      <c r="C288" s="143"/>
      <c r="D288" s="143"/>
      <c r="E288" s="143"/>
      <c r="F288" s="143"/>
      <c r="G288" s="143"/>
      <c r="H288" s="143"/>
      <c r="I288" s="143"/>
      <c r="J288" s="143"/>
      <c r="K288" s="143"/>
      <c r="L288" s="143"/>
      <c r="M288" s="143"/>
      <c r="N288" s="143"/>
      <c r="O288" s="143"/>
      <c r="P288" s="143"/>
      <c r="Q288" s="143"/>
      <c r="R288" s="143"/>
      <c r="S288" s="143"/>
      <c r="T288" s="143"/>
      <c r="U288" s="201"/>
      <c r="V288" s="143"/>
      <c r="W288" s="143"/>
      <c r="X288" s="143"/>
      <c r="Y288" s="143"/>
      <c r="Z288" s="143"/>
      <c r="AA288" s="143"/>
      <c r="AB288" s="143"/>
      <c r="AC288" s="143"/>
      <c r="AE288" s="201"/>
      <c r="AF288" s="143"/>
      <c r="AG288" s="143"/>
      <c r="AH288" s="143"/>
      <c r="AI288" s="143"/>
      <c r="AJ288" s="143"/>
      <c r="AK288" s="143"/>
      <c r="AL288" s="143"/>
      <c r="AM288" s="175"/>
      <c r="AN288" s="143"/>
      <c r="AO288" s="143"/>
      <c r="AP288" s="143"/>
      <c r="AQ288" s="143"/>
      <c r="AR288" s="143"/>
      <c r="AS288" s="143"/>
      <c r="AT288" s="143"/>
      <c r="AU288" s="143"/>
      <c r="AV288" s="143"/>
      <c r="AW288" s="143"/>
      <c r="AX288" s="143"/>
      <c r="AY288" s="143"/>
      <c r="AZ288" s="143"/>
      <c r="BA288" s="143"/>
      <c r="BB288" s="143"/>
      <c r="BC288" s="143"/>
      <c r="BD288" s="143"/>
      <c r="BE288" s="143"/>
      <c r="BF288" s="143"/>
      <c r="BG288" s="143"/>
      <c r="BH288" s="143"/>
      <c r="BI288" s="143"/>
      <c r="BJ288" s="143"/>
      <c r="BK288" s="143"/>
      <c r="BL288" s="143"/>
      <c r="BN288" s="143"/>
      <c r="BO288" s="143"/>
      <c r="BP288" s="143"/>
      <c r="BQ288" s="143"/>
      <c r="BR288" s="143"/>
    </row>
    <row r="289" spans="1:71" ht="13.5" customHeight="1" x14ac:dyDescent="0.25">
      <c r="A289" s="143"/>
      <c r="B289" s="337" t="s">
        <v>1231</v>
      </c>
      <c r="C289" s="337"/>
      <c r="D289" s="337"/>
      <c r="E289" s="337"/>
      <c r="F289" s="337"/>
      <c r="G289" s="337"/>
      <c r="H289" s="337"/>
      <c r="I289" s="337"/>
      <c r="J289" s="337"/>
      <c r="K289" s="337"/>
      <c r="L289" s="337"/>
      <c r="M289" s="337"/>
      <c r="N289" s="337"/>
      <c r="O289" s="337"/>
      <c r="P289" s="337"/>
      <c r="Q289" s="143"/>
      <c r="R289" s="143"/>
      <c r="S289" s="143"/>
      <c r="T289" s="143"/>
      <c r="U289" s="201"/>
      <c r="V289" s="143"/>
      <c r="W289" s="143"/>
      <c r="X289" s="143"/>
      <c r="Y289" s="143"/>
      <c r="Z289" s="143"/>
      <c r="AA289" s="143"/>
      <c r="AB289" s="143"/>
      <c r="AC289" s="143"/>
      <c r="AE289" s="201"/>
      <c r="AF289" s="175"/>
      <c r="AG289" s="175"/>
      <c r="AH289" s="175"/>
      <c r="AI289" s="143"/>
      <c r="AJ289" s="143"/>
      <c r="AK289" s="143"/>
      <c r="AL289" s="201" t="s">
        <v>813</v>
      </c>
      <c r="AM289" s="338"/>
      <c r="AN289" s="337" t="s">
        <v>1232</v>
      </c>
      <c r="AO289" s="337"/>
      <c r="AP289" s="337"/>
      <c r="AQ289" s="337"/>
      <c r="AR289" s="337"/>
      <c r="AS289" s="337"/>
      <c r="AT289" s="337"/>
      <c r="AU289" s="337"/>
      <c r="AV289" s="337"/>
      <c r="AW289" s="337"/>
      <c r="AX289" s="337"/>
      <c r="AY289" s="337"/>
      <c r="AZ289" s="337"/>
      <c r="BA289" s="337"/>
      <c r="BB289" s="337"/>
      <c r="BC289" s="337"/>
      <c r="BD289" s="337"/>
      <c r="BE289" s="337"/>
      <c r="BF289" s="337"/>
      <c r="BG289" s="337"/>
      <c r="BH289" s="337"/>
      <c r="BI289" s="337"/>
      <c r="BJ289" s="337"/>
      <c r="BK289" s="337"/>
      <c r="BL289" s="337"/>
      <c r="BN289" s="337"/>
      <c r="BO289" s="337"/>
      <c r="BP289" s="337"/>
      <c r="BQ289" s="337"/>
      <c r="BR289" s="143"/>
    </row>
    <row r="290" spans="1:71" ht="13.5" customHeight="1" x14ac:dyDescent="0.25">
      <c r="A290" s="143"/>
      <c r="B290" s="143"/>
      <c r="C290" s="337" t="s">
        <v>1233</v>
      </c>
      <c r="D290" s="337"/>
      <c r="E290" s="337"/>
      <c r="F290" s="337"/>
      <c r="G290" s="337"/>
      <c r="H290" s="337"/>
      <c r="I290" s="337"/>
      <c r="J290" s="337"/>
      <c r="K290" s="337"/>
      <c r="L290" s="337"/>
      <c r="M290" s="337"/>
      <c r="N290" s="337"/>
      <c r="O290" s="337"/>
      <c r="P290" s="143"/>
      <c r="Q290" s="143"/>
      <c r="R290" s="143"/>
      <c r="S290" s="143"/>
      <c r="T290" s="143"/>
      <c r="U290" s="143"/>
      <c r="V290" s="143"/>
      <c r="W290" s="143"/>
      <c r="X290" s="143"/>
      <c r="Y290" s="143"/>
      <c r="Z290" s="143"/>
      <c r="AA290" s="143"/>
      <c r="AB290" s="143"/>
      <c r="AC290" s="143"/>
      <c r="AE290" s="201">
        <v>20</v>
      </c>
      <c r="AF290" s="554"/>
      <c r="AG290" s="527"/>
      <c r="AH290" s="526"/>
      <c r="AI290" s="143"/>
      <c r="AJ290" s="143"/>
      <c r="AK290" s="143"/>
      <c r="AL290" s="201"/>
      <c r="AM290" s="143"/>
      <c r="AN290" s="143" t="s">
        <v>1234</v>
      </c>
      <c r="AO290" s="143"/>
      <c r="AP290" s="143"/>
      <c r="AQ290" s="143"/>
      <c r="AR290" s="143"/>
      <c r="AS290" s="143"/>
      <c r="AT290" s="143"/>
      <c r="AU290" s="143"/>
      <c r="AV290" s="143"/>
      <c r="AW290" s="143"/>
      <c r="AX290" s="143"/>
      <c r="AY290" s="143"/>
      <c r="AZ290" s="143"/>
      <c r="BA290" s="143"/>
      <c r="BB290" s="143"/>
      <c r="BC290" s="143"/>
      <c r="BD290" s="143"/>
      <c r="BE290" s="143"/>
      <c r="BF290" s="143"/>
      <c r="BG290" s="143"/>
      <c r="BH290" s="143"/>
      <c r="BI290" s="143"/>
      <c r="BJ290" s="143"/>
      <c r="BK290" s="143"/>
      <c r="BL290" s="143"/>
      <c r="BN290" s="143"/>
      <c r="BO290" s="143"/>
      <c r="BP290" s="143"/>
      <c r="BQ290" s="143"/>
      <c r="BR290" s="143"/>
    </row>
    <row r="291" spans="1:71" ht="13.5" customHeight="1" x14ac:dyDescent="0.25">
      <c r="A291" s="143"/>
      <c r="B291" s="143"/>
      <c r="C291" s="143"/>
      <c r="D291" s="143"/>
      <c r="E291" s="143"/>
      <c r="F291" s="143"/>
      <c r="G291" s="143"/>
      <c r="H291" s="143"/>
      <c r="I291" s="143"/>
      <c r="J291" s="143"/>
      <c r="K291" s="143"/>
      <c r="L291" s="143"/>
      <c r="M291" s="143"/>
      <c r="N291" s="143"/>
      <c r="O291" s="143"/>
      <c r="P291" s="143"/>
      <c r="Q291" s="143"/>
      <c r="R291" s="143"/>
      <c r="S291" s="143"/>
      <c r="T291" s="143"/>
      <c r="U291" s="143"/>
      <c r="V291" s="143"/>
      <c r="W291" s="143"/>
      <c r="X291" s="143"/>
      <c r="Y291" s="143"/>
      <c r="Z291" s="143"/>
      <c r="AA291" s="143"/>
      <c r="AB291" s="143"/>
      <c r="AC291" s="143"/>
      <c r="AE291" s="143"/>
      <c r="AF291" s="175"/>
      <c r="AG291" s="175"/>
      <c r="AH291" s="175"/>
      <c r="AI291" s="143"/>
      <c r="AJ291" s="143"/>
      <c r="AK291" s="143"/>
      <c r="AL291" s="201"/>
      <c r="AM291" s="175"/>
      <c r="AN291" s="143"/>
      <c r="AO291" s="143"/>
      <c r="AP291" s="143"/>
      <c r="AQ291" s="143"/>
      <c r="AR291" s="143"/>
      <c r="AS291" s="143"/>
      <c r="AT291" s="143"/>
      <c r="AU291" s="143"/>
      <c r="AV291" s="143"/>
      <c r="AW291" s="143"/>
      <c r="AX291" s="143"/>
      <c r="AY291" s="143"/>
      <c r="AZ291" s="143"/>
      <c r="BA291" s="143"/>
      <c r="BB291" s="143"/>
      <c r="BC291" s="143"/>
      <c r="BD291" s="143"/>
      <c r="BE291" s="143"/>
      <c r="BF291" s="143"/>
      <c r="BG291" s="143"/>
      <c r="BH291" s="143"/>
      <c r="BI291" s="143"/>
      <c r="BJ291" s="143"/>
      <c r="BK291" s="143"/>
      <c r="BL291" s="143"/>
      <c r="BN291" s="143"/>
      <c r="BO291" s="143"/>
      <c r="BP291" s="143"/>
      <c r="BQ291" s="143"/>
      <c r="BR291" s="143"/>
    </row>
    <row r="292" spans="1:71" ht="13.5" customHeight="1" x14ac:dyDescent="0.25">
      <c r="A292" s="143"/>
      <c r="B292" s="337" t="s">
        <v>1235</v>
      </c>
      <c r="C292" s="337"/>
      <c r="D292" s="337"/>
      <c r="E292" s="337"/>
      <c r="F292" s="337"/>
      <c r="G292" s="337"/>
      <c r="H292" s="337"/>
      <c r="I292" s="337"/>
      <c r="J292" s="337"/>
      <c r="K292" s="143"/>
      <c r="L292" s="143"/>
      <c r="M292" s="143"/>
      <c r="N292" s="143"/>
      <c r="O292" s="143"/>
      <c r="P292" s="143"/>
      <c r="Q292" s="143"/>
      <c r="R292" s="143"/>
      <c r="S292" s="143"/>
      <c r="T292" s="143"/>
      <c r="U292" s="143"/>
      <c r="V292" s="143"/>
      <c r="W292" s="143"/>
      <c r="X292" s="143"/>
      <c r="Y292" s="143"/>
      <c r="Z292" s="143"/>
      <c r="AA292" s="143"/>
      <c r="AB292" s="143"/>
      <c r="AC292" s="143"/>
      <c r="AE292" s="335">
        <v>21</v>
      </c>
      <c r="AF292" s="554"/>
      <c r="AG292" s="527"/>
      <c r="AH292" s="526"/>
      <c r="AI292" s="143"/>
      <c r="AJ292" s="143"/>
      <c r="AK292" s="143"/>
      <c r="AL292" s="201" t="s">
        <v>814</v>
      </c>
      <c r="AM292" s="338"/>
      <c r="AN292" s="337" t="s">
        <v>1236</v>
      </c>
      <c r="AO292" s="337"/>
      <c r="AP292" s="337"/>
      <c r="AQ292" s="337"/>
      <c r="AR292" s="337"/>
      <c r="AS292" s="337"/>
      <c r="AT292" s="337"/>
      <c r="AU292" s="337"/>
      <c r="AV292" s="337"/>
      <c r="AW292" s="337"/>
      <c r="AX292" s="337"/>
      <c r="AY292" s="337"/>
      <c r="AZ292" s="337"/>
      <c r="BA292" s="337"/>
      <c r="BB292" s="337"/>
      <c r="BC292" s="337"/>
      <c r="BD292" s="337"/>
      <c r="BE292" s="337"/>
      <c r="BF292" s="337"/>
      <c r="BG292" s="337"/>
      <c r="BH292" s="337"/>
      <c r="BI292" s="337"/>
      <c r="BJ292" s="337"/>
      <c r="BK292" s="337"/>
      <c r="BL292" s="337"/>
      <c r="BN292" s="337"/>
      <c r="BO292" s="337"/>
      <c r="BP292" s="143"/>
      <c r="BQ292" s="143"/>
      <c r="BR292" s="143"/>
    </row>
    <row r="293" spans="1:71" ht="13.5" customHeight="1" x14ac:dyDescent="0.25">
      <c r="A293" s="143"/>
      <c r="B293" s="143"/>
      <c r="C293" s="143"/>
      <c r="D293" s="143"/>
      <c r="E293" s="143"/>
      <c r="F293" s="143"/>
      <c r="G293" s="143"/>
      <c r="H293" s="143"/>
      <c r="I293" s="143"/>
      <c r="J293" s="143"/>
      <c r="K293" s="143"/>
      <c r="L293" s="143"/>
      <c r="M293" s="143"/>
      <c r="N293" s="143"/>
      <c r="O293" s="143"/>
      <c r="P293" s="143"/>
      <c r="Q293" s="143"/>
      <c r="R293" s="143"/>
      <c r="S293" s="143"/>
      <c r="T293" s="143"/>
      <c r="U293" s="143"/>
      <c r="V293" s="143"/>
      <c r="W293" s="143"/>
      <c r="X293" s="143"/>
      <c r="Y293" s="143"/>
      <c r="Z293" s="143"/>
      <c r="AA293" s="143"/>
      <c r="AB293" s="143"/>
      <c r="AC293" s="143"/>
      <c r="AE293" s="143"/>
      <c r="AF293" s="175"/>
      <c r="AG293" s="175"/>
      <c r="AH293" s="175"/>
      <c r="AI293" s="143"/>
      <c r="AJ293" s="143"/>
      <c r="AK293" s="143"/>
      <c r="AL293" s="143"/>
      <c r="AM293" s="143"/>
      <c r="AN293" s="337" t="s">
        <v>1237</v>
      </c>
      <c r="AO293" s="337"/>
      <c r="AP293" s="337"/>
      <c r="AQ293" s="337"/>
      <c r="AR293" s="337"/>
      <c r="AS293" s="337"/>
      <c r="AT293" s="337"/>
      <c r="AU293" s="337"/>
      <c r="AV293" s="337"/>
      <c r="AW293" s="337"/>
      <c r="AX293" s="337"/>
      <c r="AY293" s="337"/>
      <c r="AZ293" s="337"/>
      <c r="BA293" s="337"/>
      <c r="BB293" s="337"/>
      <c r="BC293" s="337"/>
      <c r="BD293" s="337"/>
      <c r="BE293" s="337"/>
      <c r="BF293" s="143"/>
      <c r="BG293" s="143"/>
      <c r="BH293" s="143"/>
      <c r="BI293" s="143"/>
      <c r="BJ293" s="143"/>
      <c r="BK293" s="143"/>
      <c r="BL293" s="143"/>
      <c r="BN293" s="201" t="s">
        <v>816</v>
      </c>
      <c r="BO293" s="554"/>
      <c r="BP293" s="527"/>
      <c r="BQ293" s="526"/>
      <c r="BR293" s="143"/>
    </row>
    <row r="294" spans="1:71" ht="13.5" customHeight="1" x14ac:dyDescent="0.25">
      <c r="A294" s="143"/>
      <c r="B294" s="337" t="s">
        <v>1238</v>
      </c>
      <c r="C294" s="337"/>
      <c r="D294" s="337"/>
      <c r="E294" s="337"/>
      <c r="F294" s="337"/>
      <c r="G294" s="337"/>
      <c r="H294" s="337"/>
      <c r="I294" s="337"/>
      <c r="J294" s="337"/>
      <c r="K294" s="337"/>
      <c r="L294" s="337"/>
      <c r="M294" s="337"/>
      <c r="N294" s="337"/>
      <c r="O294" s="337"/>
      <c r="P294" s="337"/>
      <c r="Q294" s="143"/>
      <c r="R294" s="143"/>
      <c r="S294" s="143"/>
      <c r="T294" s="143"/>
      <c r="U294" s="143"/>
      <c r="V294" s="143"/>
      <c r="W294" s="143"/>
      <c r="X294" s="143"/>
      <c r="Y294" s="143"/>
      <c r="Z294" s="143"/>
      <c r="AA294" s="143"/>
      <c r="AB294" s="143"/>
      <c r="AC294" s="143"/>
      <c r="AE294" s="335">
        <v>22</v>
      </c>
      <c r="AF294" s="554"/>
      <c r="AG294" s="527"/>
      <c r="AH294" s="526"/>
      <c r="AI294" s="143"/>
      <c r="AJ294" s="143"/>
      <c r="AK294" s="143"/>
      <c r="AL294" s="143"/>
      <c r="AM294" s="143"/>
      <c r="AN294" s="143"/>
      <c r="AO294" s="143"/>
      <c r="AP294" s="143"/>
      <c r="AQ294" s="143"/>
      <c r="AR294" s="143"/>
      <c r="AS294" s="143"/>
      <c r="AT294" s="143"/>
      <c r="AU294" s="143"/>
      <c r="AV294" s="143"/>
      <c r="AW294" s="143"/>
      <c r="AX294" s="143"/>
      <c r="AY294" s="143"/>
      <c r="AZ294" s="143"/>
      <c r="BA294" s="143"/>
      <c r="BB294" s="143"/>
      <c r="BC294" s="143"/>
      <c r="BD294" s="143"/>
      <c r="BE294" s="143"/>
      <c r="BF294" s="143"/>
      <c r="BG294" s="143"/>
      <c r="BH294" s="143"/>
      <c r="BI294" s="143"/>
      <c r="BJ294" s="143"/>
      <c r="BK294" s="143"/>
      <c r="BL294" s="143"/>
      <c r="BR294" s="143"/>
    </row>
    <row r="295" spans="1:71" ht="13.5" customHeight="1" x14ac:dyDescent="0.25">
      <c r="A295" s="143"/>
      <c r="B295" s="143"/>
      <c r="C295" s="143"/>
      <c r="D295" s="143"/>
      <c r="E295" s="143"/>
      <c r="F295" s="143"/>
      <c r="G295" s="143"/>
      <c r="H295" s="143"/>
      <c r="I295" s="143"/>
      <c r="J295" s="143"/>
      <c r="K295" s="143"/>
      <c r="L295" s="143"/>
      <c r="M295" s="143"/>
      <c r="N295" s="143"/>
      <c r="O295" s="143"/>
      <c r="P295" s="143"/>
      <c r="Q295" s="143"/>
      <c r="R295" s="143"/>
      <c r="S295" s="143"/>
      <c r="T295" s="143"/>
      <c r="U295" s="143"/>
      <c r="V295" s="143"/>
      <c r="W295" s="143"/>
      <c r="X295" s="143"/>
      <c r="Y295" s="143"/>
      <c r="Z295" s="143"/>
      <c r="AA295" s="143"/>
      <c r="AB295" s="143"/>
      <c r="AC295" s="143"/>
      <c r="AE295" s="143"/>
      <c r="AF295" s="143"/>
      <c r="AG295" s="143"/>
      <c r="AH295" s="143"/>
      <c r="AI295" s="143"/>
      <c r="AJ295" s="143"/>
      <c r="AK295" s="337" t="s">
        <v>1239</v>
      </c>
      <c r="AL295" s="337"/>
      <c r="AM295" s="337"/>
      <c r="AN295" s="337"/>
      <c r="AO295" s="337"/>
      <c r="AP295" s="337"/>
      <c r="AQ295" s="337"/>
      <c r="AR295" s="337"/>
      <c r="AS295" s="337"/>
      <c r="AT295" s="337"/>
      <c r="AU295" s="337"/>
      <c r="AV295" s="337"/>
      <c r="AW295" s="337"/>
      <c r="AX295" s="337"/>
      <c r="AY295" s="337"/>
      <c r="AZ295" s="337"/>
      <c r="BA295" s="337"/>
      <c r="BB295" s="337"/>
      <c r="BC295" s="143"/>
      <c r="BD295" s="143"/>
      <c r="BE295" s="143"/>
      <c r="BF295" s="143"/>
      <c r="BG295" s="143"/>
      <c r="BH295" s="143"/>
      <c r="BI295" s="143"/>
      <c r="BJ295" s="143"/>
      <c r="BK295" s="143"/>
      <c r="BL295" s="143"/>
      <c r="BM295" s="335">
        <v>33</v>
      </c>
      <c r="BN295" s="554"/>
      <c r="BO295" s="527"/>
      <c r="BP295" s="527"/>
      <c r="BQ295" s="526"/>
      <c r="BR295" s="143"/>
    </row>
    <row r="296" spans="1:71" ht="13.5" customHeight="1" x14ac:dyDescent="0.25">
      <c r="A296" s="143"/>
      <c r="B296" s="337" t="s">
        <v>1240</v>
      </c>
      <c r="C296" s="337"/>
      <c r="D296" s="337"/>
      <c r="E296" s="337"/>
      <c r="F296" s="337"/>
      <c r="G296" s="337"/>
      <c r="H296" s="337"/>
      <c r="I296" s="337"/>
      <c r="J296" s="337"/>
      <c r="K296" s="337"/>
      <c r="L296" s="337"/>
      <c r="M296" s="337"/>
      <c r="N296" s="337"/>
      <c r="O296" s="337"/>
      <c r="P296" s="337"/>
      <c r="Q296" s="337"/>
      <c r="R296" s="337"/>
      <c r="S296" s="337"/>
      <c r="T296" s="143"/>
      <c r="U296" s="143"/>
      <c r="V296" s="143"/>
      <c r="W296" s="143"/>
      <c r="X296" s="143"/>
      <c r="Y296" s="143"/>
      <c r="Z296" s="143"/>
      <c r="AA296" s="143"/>
      <c r="AB296" s="143"/>
      <c r="AC296" s="143"/>
      <c r="AE296" s="143"/>
      <c r="AF296" s="175"/>
      <c r="AG296" s="175"/>
      <c r="AH296" s="175"/>
      <c r="AI296" s="143"/>
      <c r="AJ296" s="143"/>
      <c r="AK296" s="143"/>
      <c r="AL296" s="143"/>
      <c r="AM296" s="143"/>
      <c r="AN296" s="143"/>
      <c r="AO296" s="143"/>
      <c r="AP296" s="143"/>
      <c r="AQ296" s="143"/>
      <c r="AR296" s="143"/>
      <c r="AS296" s="143"/>
      <c r="AT296" s="143"/>
      <c r="AU296" s="143"/>
      <c r="AV296" s="143"/>
      <c r="AW296" s="143"/>
      <c r="AX296" s="143"/>
      <c r="AY296" s="143"/>
      <c r="AZ296" s="143"/>
      <c r="BA296" s="143"/>
      <c r="BB296" s="143"/>
      <c r="BC296" s="143"/>
      <c r="BD296" s="143"/>
      <c r="BE296" s="143"/>
      <c r="BF296" s="143"/>
      <c r="BG296" s="143"/>
      <c r="BH296" s="143"/>
      <c r="BI296" s="143"/>
      <c r="BJ296" s="143"/>
      <c r="BK296" s="143"/>
      <c r="BL296" s="143"/>
      <c r="BN296" s="143"/>
      <c r="BO296" s="143"/>
      <c r="BP296" s="143"/>
      <c r="BQ296" s="143"/>
      <c r="BR296" s="143"/>
    </row>
    <row r="297" spans="1:71" ht="13.5" customHeight="1" x14ac:dyDescent="0.25">
      <c r="A297" s="143"/>
      <c r="B297" s="143"/>
      <c r="C297" s="337" t="s">
        <v>1241</v>
      </c>
      <c r="D297" s="337"/>
      <c r="E297" s="337"/>
      <c r="F297" s="337"/>
      <c r="G297" s="337"/>
      <c r="H297" s="143"/>
      <c r="I297" s="143"/>
      <c r="J297" s="143"/>
      <c r="K297" s="143"/>
      <c r="L297" s="143"/>
      <c r="M297" s="143"/>
      <c r="N297" s="143"/>
      <c r="O297" s="143"/>
      <c r="P297" s="143"/>
      <c r="Q297" s="143"/>
      <c r="R297" s="143"/>
      <c r="S297" s="143"/>
      <c r="T297" s="143"/>
      <c r="U297" s="143"/>
      <c r="V297" s="143"/>
      <c r="W297" s="143"/>
      <c r="X297" s="143"/>
      <c r="Y297" s="143"/>
      <c r="Z297" s="143"/>
      <c r="AA297" s="143"/>
      <c r="AB297" s="143"/>
      <c r="AC297" s="143"/>
      <c r="AE297" s="335">
        <v>23</v>
      </c>
      <c r="AF297" s="554"/>
      <c r="AG297" s="527"/>
      <c r="AH297" s="526"/>
      <c r="AI297" s="143"/>
      <c r="AJ297" s="143"/>
      <c r="AK297" s="143"/>
      <c r="AL297" s="143"/>
      <c r="AM297" s="143"/>
      <c r="AN297" s="143"/>
      <c r="AO297" s="337"/>
      <c r="AP297" s="337"/>
      <c r="AQ297" s="337"/>
      <c r="AR297" s="337"/>
      <c r="AS297" s="143"/>
      <c r="AT297" s="143"/>
      <c r="AU297" s="143"/>
      <c r="AV297" s="143"/>
      <c r="AW297" s="143"/>
      <c r="AX297" s="143"/>
      <c r="AY297" s="143"/>
      <c r="AZ297" s="143"/>
      <c r="BA297" s="143"/>
      <c r="BB297" s="143"/>
      <c r="BC297" s="143"/>
      <c r="BD297" s="143"/>
      <c r="BE297" s="143"/>
      <c r="BF297" s="143"/>
      <c r="BG297" s="143"/>
      <c r="BH297" s="143"/>
      <c r="BI297" s="143"/>
      <c r="BJ297" s="143"/>
      <c r="BK297" s="143"/>
      <c r="BL297" s="143"/>
      <c r="BN297" s="143"/>
      <c r="BO297" s="143"/>
      <c r="BP297" s="143"/>
      <c r="BQ297" s="143"/>
      <c r="BR297" s="143"/>
    </row>
    <row r="298" spans="1:71" ht="13.5" customHeight="1" x14ac:dyDescent="0.25">
      <c r="A298" s="143"/>
      <c r="B298" s="143"/>
      <c r="C298" s="143"/>
      <c r="D298" s="143"/>
      <c r="E298" s="143"/>
      <c r="F298" s="143"/>
      <c r="G298" s="143"/>
      <c r="H298" s="143"/>
      <c r="I298" s="143"/>
      <c r="J298" s="143"/>
      <c r="K298" s="143"/>
      <c r="L298" s="143"/>
      <c r="M298" s="143"/>
      <c r="N298" s="143"/>
      <c r="O298" s="143"/>
      <c r="P298" s="143"/>
      <c r="Q298" s="143"/>
      <c r="R298" s="143"/>
      <c r="S298" s="143"/>
      <c r="T298" s="143"/>
      <c r="U298" s="143"/>
      <c r="V298" s="143"/>
      <c r="W298" s="143"/>
      <c r="X298" s="143"/>
      <c r="Y298" s="143"/>
      <c r="Z298" s="143"/>
      <c r="AA298" s="143"/>
      <c r="AB298" s="143"/>
      <c r="AC298" s="143"/>
      <c r="AE298" s="143"/>
      <c r="AF298" s="143"/>
      <c r="AG298" s="143"/>
      <c r="AH298" s="143"/>
      <c r="AI298" s="143"/>
      <c r="AJ298" s="143"/>
      <c r="AK298" s="364" t="s">
        <v>1242</v>
      </c>
      <c r="AL298" s="143"/>
      <c r="AM298" s="143"/>
      <c r="AN298" s="143"/>
      <c r="AO298" s="143"/>
      <c r="AP298" s="143"/>
      <c r="AQ298" s="143"/>
      <c r="AR298" s="143"/>
      <c r="AS298" s="143"/>
      <c r="AT298" s="143"/>
      <c r="AU298" s="143"/>
      <c r="AV298" s="143"/>
      <c r="AW298" s="143"/>
      <c r="AX298" s="143"/>
      <c r="AY298" s="143"/>
      <c r="AZ298" s="143"/>
      <c r="BA298" s="143"/>
      <c r="BB298" s="143"/>
      <c r="BC298" s="143"/>
      <c r="BD298" s="143"/>
      <c r="BE298" s="143"/>
      <c r="BF298" s="143"/>
      <c r="BG298" s="143"/>
      <c r="BH298" s="143"/>
      <c r="BI298" s="143"/>
      <c r="BJ298" s="143"/>
      <c r="BK298" s="143"/>
      <c r="BL298" s="143"/>
      <c r="BM298" s="143"/>
      <c r="BN298" s="143"/>
      <c r="BO298" s="143"/>
      <c r="BP298" s="143"/>
      <c r="BQ298" s="143"/>
      <c r="BR298" s="143"/>
    </row>
    <row r="299" spans="1:71" ht="13.5" customHeight="1" x14ac:dyDescent="0.25">
      <c r="A299" s="143"/>
      <c r="B299" s="337" t="s">
        <v>1243</v>
      </c>
      <c r="C299" s="337"/>
      <c r="D299" s="337"/>
      <c r="E299" s="337"/>
      <c r="F299" s="337"/>
      <c r="G299" s="337"/>
      <c r="H299" s="337"/>
      <c r="I299" s="337"/>
      <c r="J299" s="337"/>
      <c r="K299" s="337"/>
      <c r="L299" s="143"/>
      <c r="M299" s="143"/>
      <c r="N299" s="143"/>
      <c r="O299" s="143"/>
      <c r="P299" s="143"/>
      <c r="Q299" s="143"/>
      <c r="R299" s="143"/>
      <c r="S299" s="143"/>
      <c r="T299" s="143"/>
      <c r="U299" s="143"/>
      <c r="V299" s="143"/>
      <c r="W299" s="143"/>
      <c r="X299" s="143"/>
      <c r="Y299" s="143"/>
      <c r="Z299" s="143"/>
      <c r="AA299" s="143"/>
      <c r="AB299" s="143"/>
      <c r="AD299" s="335">
        <v>24</v>
      </c>
      <c r="AE299" s="554">
        <f>SUM(AF292,AF294,AF297)</f>
        <v>0</v>
      </c>
      <c r="AF299" s="527"/>
      <c r="AG299" s="527"/>
      <c r="AH299" s="526"/>
      <c r="AI299" s="143"/>
      <c r="AJ299" s="143"/>
      <c r="AK299" s="143"/>
      <c r="AL299" s="143"/>
      <c r="AM299" s="143"/>
      <c r="AN299" s="143"/>
      <c r="AO299" s="143"/>
      <c r="AP299" s="143"/>
      <c r="AQ299" s="143"/>
      <c r="AR299" s="143"/>
      <c r="AS299" s="143"/>
      <c r="AT299" s="143"/>
      <c r="AU299" s="143"/>
      <c r="AV299" s="143"/>
      <c r="AW299" s="143"/>
      <c r="AX299" s="143"/>
      <c r="AY299" s="143"/>
      <c r="AZ299" s="143"/>
      <c r="BA299" s="143"/>
      <c r="BB299" s="143"/>
      <c r="BC299" s="143"/>
      <c r="BD299" s="143"/>
      <c r="BE299" s="143"/>
      <c r="BF299" s="143"/>
      <c r="BG299" s="143"/>
      <c r="BH299" s="143"/>
      <c r="BI299" s="143"/>
      <c r="BJ299" s="143"/>
      <c r="BK299" s="143"/>
      <c r="BL299" s="143"/>
      <c r="BM299" s="143"/>
      <c r="BN299" s="143"/>
      <c r="BO299" s="143"/>
      <c r="BP299" s="143"/>
      <c r="BQ299" s="143"/>
      <c r="BR299" s="143"/>
      <c r="BS299" s="143"/>
    </row>
    <row r="300" spans="1:71" ht="13.5" customHeight="1" x14ac:dyDescent="0.25">
      <c r="A300" s="143"/>
      <c r="B300" s="143"/>
      <c r="C300" s="143"/>
      <c r="D300" s="143"/>
      <c r="E300" s="143"/>
      <c r="F300" s="143"/>
      <c r="G300" s="143"/>
      <c r="H300" s="143"/>
      <c r="I300" s="143"/>
      <c r="J300" s="143"/>
      <c r="K300" s="143"/>
      <c r="L300" s="143"/>
      <c r="M300" s="143"/>
      <c r="N300" s="143"/>
      <c r="O300" s="143"/>
      <c r="P300" s="143"/>
      <c r="Q300" s="143"/>
      <c r="R300" s="143"/>
      <c r="S300" s="143"/>
      <c r="T300" s="143"/>
      <c r="U300" s="143"/>
      <c r="V300" s="143"/>
      <c r="W300" s="143"/>
      <c r="X300" s="143"/>
      <c r="Y300" s="143"/>
      <c r="Z300" s="143"/>
      <c r="AA300" s="143"/>
      <c r="AB300" s="143"/>
      <c r="AC300" s="143"/>
      <c r="AE300" s="143"/>
      <c r="AF300" s="143"/>
      <c r="AG300" s="143"/>
      <c r="AH300" s="143"/>
      <c r="AI300" s="143"/>
      <c r="AJ300" s="143"/>
      <c r="AK300" s="337" t="s">
        <v>1244</v>
      </c>
      <c r="AL300" s="337"/>
      <c r="AM300" s="337"/>
      <c r="AN300" s="337"/>
      <c r="AO300" s="337"/>
      <c r="AP300" s="337"/>
      <c r="AQ300" s="337"/>
      <c r="AR300" s="337"/>
      <c r="AS300" s="337"/>
      <c r="AT300" s="337"/>
      <c r="AU300" s="337"/>
      <c r="AV300" s="337"/>
      <c r="AW300" s="337"/>
      <c r="AX300" s="337"/>
      <c r="AY300" s="337"/>
      <c r="AZ300" s="337"/>
      <c r="BA300" s="337"/>
      <c r="BB300" s="337"/>
      <c r="BC300" s="337"/>
      <c r="BD300" s="337"/>
      <c r="BE300" s="337"/>
      <c r="BF300" s="337"/>
      <c r="BG300" s="337"/>
      <c r="BH300" s="337"/>
      <c r="BI300" s="337"/>
      <c r="BJ300" s="337"/>
      <c r="BK300" s="337"/>
      <c r="BL300" s="337"/>
      <c r="BM300" s="337"/>
      <c r="BN300" s="337"/>
      <c r="BO300" s="337"/>
      <c r="BP300" s="337"/>
      <c r="BQ300" s="337"/>
      <c r="BR300" s="143"/>
    </row>
    <row r="301" spans="1:71" ht="13.5" customHeight="1" x14ac:dyDescent="0.25">
      <c r="A301" s="143"/>
      <c r="B301" s="143"/>
      <c r="C301" s="143"/>
      <c r="D301" s="143"/>
      <c r="E301" s="143"/>
      <c r="F301" s="143"/>
      <c r="G301" s="143"/>
      <c r="H301" s="143"/>
      <c r="I301" s="143"/>
      <c r="J301" s="143"/>
      <c r="K301" s="143"/>
      <c r="L301" s="143"/>
      <c r="M301" s="143"/>
      <c r="N301" s="143"/>
      <c r="O301" s="143"/>
      <c r="P301" s="143"/>
      <c r="Q301" s="143"/>
      <c r="R301" s="143"/>
      <c r="S301" s="143"/>
      <c r="T301" s="143"/>
      <c r="U301" s="143"/>
      <c r="V301" s="143"/>
      <c r="W301" s="143"/>
      <c r="X301" s="143"/>
      <c r="Y301" s="143"/>
      <c r="Z301" s="143"/>
      <c r="AA301" s="143"/>
      <c r="AB301" s="143"/>
      <c r="AC301" s="143"/>
      <c r="AE301" s="143"/>
      <c r="AF301" s="143"/>
      <c r="AG301" s="143"/>
      <c r="AH301" s="143"/>
      <c r="AI301" s="143"/>
      <c r="AJ301" s="143"/>
      <c r="AK301" s="143"/>
      <c r="AL301" s="143"/>
      <c r="AM301" s="143"/>
      <c r="AN301" s="143"/>
      <c r="AU301" s="337" t="s">
        <v>1245</v>
      </c>
      <c r="AV301" s="337"/>
      <c r="AW301" s="337"/>
      <c r="AX301" s="199"/>
      <c r="AY301" s="554"/>
      <c r="AZ301" s="527"/>
      <c r="BA301" s="526"/>
      <c r="BB301" s="143"/>
      <c r="BC301" s="337" t="s">
        <v>1246</v>
      </c>
      <c r="BD301" s="143"/>
      <c r="BE301" s="337"/>
      <c r="BF301" s="199"/>
      <c r="BG301" s="554"/>
      <c r="BH301" s="527"/>
      <c r="BI301" s="526"/>
      <c r="BJ301" s="143"/>
      <c r="BK301" s="364" t="s">
        <v>1247</v>
      </c>
      <c r="BL301" s="143"/>
      <c r="BM301" s="143"/>
      <c r="BN301" s="335">
        <v>34</v>
      </c>
      <c r="BO301" s="554"/>
      <c r="BP301" s="527"/>
      <c r="BQ301" s="526"/>
      <c r="BR301" s="143"/>
    </row>
    <row r="302" spans="1:71" ht="13.5" customHeight="1" x14ac:dyDescent="0.25">
      <c r="A302" s="143"/>
      <c r="B302" s="143"/>
      <c r="C302" s="143"/>
      <c r="D302" s="143"/>
      <c r="E302" s="143"/>
      <c r="F302" s="143"/>
      <c r="G302" s="143"/>
      <c r="H302" s="143"/>
      <c r="I302" s="143"/>
      <c r="J302" s="143"/>
      <c r="K302" s="143"/>
      <c r="L302" s="143"/>
      <c r="M302" s="143"/>
      <c r="N302" s="143"/>
      <c r="O302" s="143"/>
      <c r="P302" s="143"/>
      <c r="Q302" s="143"/>
      <c r="R302" s="143"/>
      <c r="S302" s="143"/>
      <c r="T302" s="143"/>
      <c r="U302" s="143"/>
      <c r="V302" s="143"/>
      <c r="W302" s="143"/>
      <c r="X302" s="143"/>
      <c r="Y302" s="143"/>
      <c r="Z302" s="143"/>
      <c r="AA302" s="143"/>
      <c r="AB302" s="143"/>
      <c r="AC302" s="143"/>
      <c r="AE302" s="143"/>
      <c r="AF302" s="143"/>
      <c r="AG302" s="143"/>
      <c r="AH302" s="143"/>
      <c r="AI302" s="143"/>
      <c r="AJ302" s="143"/>
      <c r="AK302" s="143"/>
      <c r="AL302" s="143"/>
      <c r="AM302" s="143"/>
      <c r="AN302" s="143"/>
      <c r="AO302" s="143"/>
      <c r="AP302" s="143"/>
      <c r="AQ302" s="143"/>
      <c r="AR302" s="143"/>
      <c r="AS302" s="143"/>
      <c r="AT302" s="143"/>
      <c r="AU302" s="143"/>
      <c r="AV302" s="143"/>
      <c r="AW302" s="143"/>
      <c r="AX302" s="143"/>
      <c r="AY302" s="143"/>
      <c r="AZ302" s="143"/>
      <c r="BA302" s="143"/>
      <c r="BB302" s="143"/>
      <c r="BC302" s="143"/>
      <c r="BD302" s="143"/>
      <c r="BE302" s="143"/>
      <c r="BF302" s="143"/>
      <c r="BG302" s="143"/>
      <c r="BH302" s="143"/>
      <c r="BI302" s="143"/>
      <c r="BJ302" s="143"/>
      <c r="BK302" s="143"/>
      <c r="BL302" s="143"/>
      <c r="BM302" s="143"/>
      <c r="BN302" s="143"/>
      <c r="BO302" s="175"/>
      <c r="BP302" s="143"/>
      <c r="BQ302" s="143"/>
      <c r="BR302" s="143"/>
    </row>
    <row r="303" spans="1:71" ht="13.5" customHeight="1" x14ac:dyDescent="0.25">
      <c r="A303" s="143"/>
      <c r="B303" s="189" t="s">
        <v>1248</v>
      </c>
      <c r="C303" s="337"/>
      <c r="D303" s="337"/>
      <c r="E303" s="337"/>
      <c r="F303" s="337"/>
      <c r="G303" s="337"/>
      <c r="H303" s="337"/>
      <c r="I303" s="337"/>
      <c r="J303" s="337"/>
      <c r="K303" s="143"/>
      <c r="L303" s="143"/>
      <c r="M303" s="143"/>
      <c r="N303" s="143"/>
      <c r="O303" s="143"/>
      <c r="P303" s="143"/>
      <c r="Q303" s="143"/>
      <c r="R303" s="143"/>
      <c r="S303" s="143"/>
      <c r="T303" s="143"/>
      <c r="U303" s="143"/>
      <c r="V303" s="143"/>
      <c r="W303" s="143"/>
      <c r="X303" s="143"/>
      <c r="Y303" s="143"/>
      <c r="Z303" s="143"/>
      <c r="AA303" s="143"/>
      <c r="AB303" s="143"/>
      <c r="AC303" s="143"/>
      <c r="AE303" s="143"/>
      <c r="AF303" s="143"/>
      <c r="AG303" s="143"/>
      <c r="AH303" s="143"/>
      <c r="AI303" s="143"/>
      <c r="AJ303" s="143"/>
      <c r="AK303" s="337" t="s">
        <v>1249</v>
      </c>
      <c r="AL303" s="337"/>
      <c r="AM303" s="337"/>
      <c r="AN303" s="337"/>
      <c r="AO303" s="337"/>
      <c r="AP303" s="337"/>
      <c r="AQ303" s="337"/>
      <c r="AR303" s="337"/>
      <c r="AS303" s="337"/>
      <c r="AT303" s="337"/>
      <c r="AU303" s="337"/>
      <c r="AV303" s="337"/>
      <c r="AW303" s="337"/>
      <c r="AX303" s="337"/>
      <c r="AY303" s="337"/>
      <c r="AZ303" s="337"/>
      <c r="BA303" s="337"/>
      <c r="BB303" s="143"/>
      <c r="BC303" s="143"/>
      <c r="BD303" s="143"/>
      <c r="BE303" s="143"/>
      <c r="BF303" s="143"/>
      <c r="BG303" s="143"/>
      <c r="BH303" s="143"/>
      <c r="BI303" s="143"/>
      <c r="BJ303" s="143"/>
      <c r="BN303" s="335">
        <v>35</v>
      </c>
      <c r="BO303" s="554"/>
      <c r="BP303" s="527"/>
      <c r="BQ303" s="526"/>
      <c r="BR303" s="143"/>
    </row>
    <row r="304" spans="1:71" ht="13.5" customHeight="1" x14ac:dyDescent="0.25">
      <c r="A304" s="143"/>
      <c r="B304" s="143"/>
      <c r="C304" s="143"/>
      <c r="D304" s="143"/>
      <c r="E304" s="143"/>
      <c r="F304" s="143"/>
      <c r="G304" s="143"/>
      <c r="H304" s="143"/>
      <c r="I304" s="143"/>
      <c r="J304" s="143"/>
      <c r="K304" s="143"/>
      <c r="L304" s="143"/>
      <c r="M304" s="143"/>
      <c r="N304" s="143"/>
      <c r="O304" s="143"/>
      <c r="P304" s="143"/>
      <c r="Q304" s="143"/>
      <c r="R304" s="143"/>
      <c r="S304" s="143"/>
      <c r="T304" s="143"/>
      <c r="U304" s="143"/>
      <c r="V304" s="143"/>
      <c r="W304" s="143"/>
      <c r="X304" s="143"/>
      <c r="Y304" s="143"/>
      <c r="Z304" s="143"/>
      <c r="AA304" s="143"/>
      <c r="AB304" s="143"/>
      <c r="AC304" s="143"/>
      <c r="AE304" s="143"/>
      <c r="AF304" s="143"/>
      <c r="AG304" s="143"/>
      <c r="AH304" s="143"/>
      <c r="AI304" s="143"/>
      <c r="AJ304" s="143"/>
      <c r="AK304" s="143"/>
      <c r="AL304" s="143"/>
      <c r="AM304" s="143"/>
      <c r="AN304" s="143"/>
      <c r="AO304" s="143"/>
      <c r="AP304" s="143"/>
      <c r="AQ304" s="143"/>
      <c r="AR304" s="143"/>
      <c r="AS304" s="143"/>
      <c r="AT304" s="143"/>
      <c r="AU304" s="143"/>
      <c r="AV304" s="143"/>
      <c r="AW304" s="143"/>
      <c r="AX304" s="143"/>
      <c r="AY304" s="143"/>
      <c r="AZ304" s="143"/>
      <c r="BA304" s="143"/>
      <c r="BB304" s="143"/>
      <c r="BC304" s="143"/>
      <c r="BD304" s="143"/>
      <c r="BE304" s="143"/>
      <c r="BF304" s="143"/>
      <c r="BG304" s="143"/>
      <c r="BH304" s="143"/>
      <c r="BI304" s="143"/>
      <c r="BJ304" s="143"/>
      <c r="BK304" s="143"/>
      <c r="BL304" s="143"/>
      <c r="BM304" s="143"/>
      <c r="BN304" s="143"/>
      <c r="BO304" s="175"/>
      <c r="BP304" s="175"/>
      <c r="BQ304" s="175"/>
      <c r="BR304" s="143"/>
    </row>
    <row r="305" spans="1:70" ht="13.5" customHeight="1" x14ac:dyDescent="0.25">
      <c r="A305" s="143"/>
      <c r="B305" s="337" t="s">
        <v>1250</v>
      </c>
      <c r="C305" s="337"/>
      <c r="D305" s="337"/>
      <c r="E305" s="337"/>
      <c r="F305" s="337"/>
      <c r="G305" s="337"/>
      <c r="H305" s="337"/>
      <c r="I305" s="337"/>
      <c r="J305" s="337"/>
      <c r="K305" s="337"/>
      <c r="L305" s="337"/>
      <c r="M305" s="337"/>
      <c r="N305" s="337"/>
      <c r="O305" s="143"/>
      <c r="P305" s="143"/>
      <c r="Q305" s="143"/>
      <c r="R305" s="143"/>
      <c r="S305" s="143"/>
      <c r="T305" s="143"/>
      <c r="U305" s="143"/>
      <c r="V305" s="143"/>
      <c r="W305" s="143"/>
      <c r="X305" s="143"/>
      <c r="Y305" s="143"/>
      <c r="Z305" s="143"/>
      <c r="AA305" s="143"/>
      <c r="AB305" s="143"/>
      <c r="AC305" s="143"/>
      <c r="AE305" s="335">
        <v>25</v>
      </c>
      <c r="AF305" s="554"/>
      <c r="AG305" s="527"/>
      <c r="AH305" s="526"/>
      <c r="AI305" s="143"/>
      <c r="AJ305" s="143"/>
      <c r="AK305" s="337" t="s">
        <v>1251</v>
      </c>
      <c r="AL305" s="337"/>
      <c r="AM305" s="337"/>
      <c r="AN305" s="337"/>
      <c r="AO305" s="337"/>
      <c r="AP305" s="337"/>
      <c r="AQ305" s="337"/>
      <c r="AR305" s="337"/>
      <c r="AS305" s="337"/>
      <c r="AT305" s="337"/>
      <c r="AU305" s="337"/>
      <c r="AV305" s="337"/>
      <c r="AW305" s="337"/>
      <c r="AX305" s="337"/>
      <c r="AY305" s="337"/>
      <c r="AZ305" s="337"/>
      <c r="BA305" s="337"/>
      <c r="BB305" s="337"/>
      <c r="BC305" s="337"/>
      <c r="BD305" s="337"/>
      <c r="BE305" s="337"/>
      <c r="BF305" s="337"/>
      <c r="BG305" s="143"/>
      <c r="BH305" s="143"/>
      <c r="BI305" s="143"/>
      <c r="BJ305" s="143"/>
      <c r="BK305" s="143"/>
      <c r="BL305" s="143"/>
      <c r="BN305" s="335">
        <v>36</v>
      </c>
      <c r="BO305" s="554"/>
      <c r="BP305" s="527"/>
      <c r="BQ305" s="526"/>
      <c r="BR305" s="143"/>
    </row>
    <row r="306" spans="1:70" ht="13.5" customHeight="1" x14ac:dyDescent="0.25">
      <c r="A306" s="143"/>
      <c r="B306" s="143"/>
      <c r="C306" s="143"/>
      <c r="D306" s="143"/>
      <c r="E306" s="143"/>
      <c r="F306" s="143"/>
      <c r="G306" s="143"/>
      <c r="H306" s="143"/>
      <c r="I306" s="143"/>
      <c r="J306" s="143"/>
      <c r="K306" s="143"/>
      <c r="L306" s="143"/>
      <c r="M306" s="143"/>
      <c r="N306" s="143"/>
      <c r="O306" s="143"/>
      <c r="P306" s="143"/>
      <c r="Q306" s="143"/>
      <c r="R306" s="143"/>
      <c r="S306" s="143"/>
      <c r="T306" s="143"/>
      <c r="U306" s="143"/>
      <c r="V306" s="143"/>
      <c r="W306" s="143"/>
      <c r="X306" s="143"/>
      <c r="Y306" s="143"/>
      <c r="Z306" s="143"/>
      <c r="AA306" s="143"/>
      <c r="AB306" s="143"/>
      <c r="AC306" s="143"/>
      <c r="AE306" s="143"/>
      <c r="AF306" s="175"/>
      <c r="AG306" s="175"/>
      <c r="AH306" s="175"/>
      <c r="AI306" s="143"/>
      <c r="AJ306" s="143"/>
      <c r="AK306" s="143"/>
      <c r="AL306" s="143"/>
      <c r="AM306" s="143"/>
      <c r="AN306" s="143"/>
      <c r="AO306" s="143"/>
      <c r="AP306" s="143"/>
      <c r="AQ306" s="143"/>
      <c r="AR306" s="143"/>
      <c r="AS306" s="143"/>
      <c r="AT306" s="143"/>
      <c r="AU306" s="143"/>
      <c r="AV306" s="143"/>
      <c r="AW306" s="143"/>
      <c r="AX306" s="143"/>
      <c r="AY306" s="143"/>
      <c r="AZ306" s="143"/>
      <c r="BA306" s="143"/>
      <c r="BB306" s="143"/>
      <c r="BC306" s="143"/>
      <c r="BD306" s="143"/>
      <c r="BE306" s="143"/>
      <c r="BF306" s="143"/>
      <c r="BG306" s="143"/>
      <c r="BH306" s="143"/>
      <c r="BI306" s="143"/>
      <c r="BJ306" s="143"/>
      <c r="BK306" s="143"/>
      <c r="BL306" s="143"/>
      <c r="BM306" s="143"/>
      <c r="BN306" s="143"/>
      <c r="BO306" s="143"/>
      <c r="BP306" s="143"/>
      <c r="BQ306" s="143"/>
      <c r="BR306" s="143"/>
    </row>
    <row r="307" spans="1:70" ht="13.5" customHeight="1" x14ac:dyDescent="0.25">
      <c r="A307" s="143"/>
      <c r="B307" s="337" t="s">
        <v>1252</v>
      </c>
      <c r="C307" s="337"/>
      <c r="D307" s="337"/>
      <c r="E307" s="337"/>
      <c r="F307" s="337"/>
      <c r="G307" s="337"/>
      <c r="H307" s="337"/>
      <c r="I307" s="337"/>
      <c r="J307" s="337"/>
      <c r="K307" s="337"/>
      <c r="L307" s="337"/>
      <c r="M307" s="337"/>
      <c r="N307" s="337"/>
      <c r="O307" s="143"/>
      <c r="P307" s="143"/>
      <c r="Q307" s="143"/>
      <c r="R307" s="143"/>
      <c r="S307" s="143"/>
      <c r="T307" s="143"/>
      <c r="U307" s="143"/>
      <c r="V307" s="143"/>
      <c r="W307" s="143"/>
      <c r="X307" s="143"/>
      <c r="Y307" s="143"/>
      <c r="Z307" s="143"/>
      <c r="AA307" s="143"/>
      <c r="AB307" s="143"/>
      <c r="AC307" s="143"/>
      <c r="AE307" s="335">
        <v>26</v>
      </c>
      <c r="AF307" s="554"/>
      <c r="AG307" s="527"/>
      <c r="AH307" s="526"/>
      <c r="AI307" s="143"/>
      <c r="AJ307" s="143"/>
      <c r="AK307" s="337" t="s">
        <v>1253</v>
      </c>
      <c r="AL307" s="337"/>
      <c r="AM307" s="337"/>
      <c r="AN307" s="337"/>
      <c r="AO307" s="337"/>
      <c r="AP307" s="337"/>
      <c r="AQ307" s="337"/>
      <c r="AR307" s="143"/>
      <c r="AS307" s="143"/>
      <c r="AT307" s="143"/>
      <c r="AU307" s="143"/>
      <c r="AV307" s="143"/>
      <c r="AW307" s="143"/>
      <c r="AX307" s="143"/>
      <c r="AY307" s="143"/>
      <c r="AZ307" s="143"/>
      <c r="BA307" s="143"/>
      <c r="BB307" s="143"/>
      <c r="BC307" s="143"/>
      <c r="BD307" s="143"/>
      <c r="BE307" s="143"/>
      <c r="BF307" s="143"/>
      <c r="BG307" s="143"/>
      <c r="BK307" s="364" t="s">
        <v>1254</v>
      </c>
      <c r="BL307" s="143"/>
      <c r="BM307" s="143"/>
      <c r="BN307" s="335">
        <v>37</v>
      </c>
      <c r="BO307" s="554"/>
      <c r="BP307" s="527"/>
      <c r="BQ307" s="526"/>
      <c r="BR307" s="143"/>
    </row>
    <row r="308" spans="1:70" ht="13.5" customHeight="1" x14ac:dyDescent="0.25">
      <c r="A308" s="143"/>
      <c r="B308" s="143"/>
      <c r="C308" s="143"/>
      <c r="D308" s="143"/>
      <c r="E308" s="143"/>
      <c r="F308" s="143"/>
      <c r="G308" s="143"/>
      <c r="H308" s="143"/>
      <c r="I308" s="143"/>
      <c r="J308" s="143"/>
      <c r="K308" s="143"/>
      <c r="L308" s="143"/>
      <c r="M308" s="143"/>
      <c r="N308" s="143"/>
      <c r="O308" s="143"/>
      <c r="P308" s="143"/>
      <c r="Q308" s="143"/>
      <c r="R308" s="143"/>
      <c r="S308" s="143"/>
      <c r="T308" s="143"/>
      <c r="U308" s="143"/>
      <c r="V308" s="143"/>
      <c r="W308" s="143"/>
      <c r="X308" s="143"/>
      <c r="Y308" s="143"/>
      <c r="Z308" s="143"/>
      <c r="AA308" s="143"/>
      <c r="AB308" s="143"/>
      <c r="AC308" s="143"/>
      <c r="AD308" s="143"/>
      <c r="AE308" s="143"/>
      <c r="AF308" s="143"/>
      <c r="AG308" s="143"/>
      <c r="AH308" s="143"/>
      <c r="AI308" s="143"/>
      <c r="AJ308" s="143"/>
    </row>
    <row r="309" spans="1:70" ht="13.5" customHeight="1" x14ac:dyDescent="0.25">
      <c r="A309" s="143"/>
      <c r="B309" s="143"/>
      <c r="C309" s="143"/>
      <c r="D309" s="143"/>
      <c r="E309" s="143"/>
      <c r="F309" s="143"/>
      <c r="G309" s="143"/>
      <c r="H309" s="143"/>
      <c r="I309" s="143"/>
      <c r="J309" s="143"/>
      <c r="K309" s="143"/>
      <c r="L309" s="143"/>
      <c r="M309" s="143"/>
      <c r="N309" s="143"/>
      <c r="O309" s="143"/>
      <c r="P309" s="143"/>
      <c r="Q309" s="143"/>
      <c r="R309" s="143"/>
      <c r="S309" s="143"/>
      <c r="T309" s="143"/>
      <c r="U309" s="143"/>
      <c r="V309" s="143"/>
      <c r="W309" s="143"/>
      <c r="X309" s="143"/>
      <c r="Y309" s="143"/>
      <c r="Z309" s="143"/>
      <c r="AA309" s="143"/>
      <c r="AB309" s="143"/>
      <c r="AC309" s="143"/>
      <c r="AD309" s="143"/>
      <c r="AE309" s="143"/>
      <c r="AF309" s="143"/>
      <c r="AG309" s="143"/>
      <c r="AH309" s="143"/>
      <c r="AI309" s="143"/>
      <c r="AJ309" s="143"/>
    </row>
  </sheetData>
  <mergeCells count="200">
    <mergeCell ref="BH254:BJ254"/>
    <mergeCell ref="BO254:BQ254"/>
    <mergeCell ref="BO256:BQ256"/>
    <mergeCell ref="BO202:BQ202"/>
    <mergeCell ref="BO204:BQ204"/>
    <mergeCell ref="BO212:BQ212"/>
    <mergeCell ref="BO214:BQ214"/>
    <mergeCell ref="BH246:BJ246"/>
    <mergeCell ref="BO246:BQ246"/>
    <mergeCell ref="BH249:BJ249"/>
    <mergeCell ref="BO249:BQ249"/>
    <mergeCell ref="BH252:BJ252"/>
    <mergeCell ref="BO252:BQ252"/>
    <mergeCell ref="BL150:BN150"/>
    <mergeCell ref="BP144:BR144"/>
    <mergeCell ref="BO170:BQ170"/>
    <mergeCell ref="BO171:BQ171"/>
    <mergeCell ref="BO177:BQ177"/>
    <mergeCell ref="BO179:BQ179"/>
    <mergeCell ref="BO182:BQ182"/>
    <mergeCell ref="BO183:BQ183"/>
    <mergeCell ref="BO184:BQ184"/>
    <mergeCell ref="BH124:BJ124"/>
    <mergeCell ref="BL126:BN126"/>
    <mergeCell ref="BP128:BR128"/>
    <mergeCell ref="BL135:BN135"/>
    <mergeCell ref="BL136:BN136"/>
    <mergeCell ref="BL137:BN137"/>
    <mergeCell ref="BL138:BN138"/>
    <mergeCell ref="BL139:BN139"/>
    <mergeCell ref="BL141:BN141"/>
    <mergeCell ref="BO94:BQ94"/>
    <mergeCell ref="BO96:BQ96"/>
    <mergeCell ref="BO102:BQ102"/>
    <mergeCell ref="BO104:BQ104"/>
    <mergeCell ref="BO106:BQ106"/>
    <mergeCell ref="BO108:BQ108"/>
    <mergeCell ref="BO110:BQ110"/>
    <mergeCell ref="BO112:BQ112"/>
    <mergeCell ref="BL122:BN122"/>
    <mergeCell ref="BO303:BQ303"/>
    <mergeCell ref="BO305:BQ305"/>
    <mergeCell ref="BO307:BQ307"/>
    <mergeCell ref="BO276:BQ276"/>
    <mergeCell ref="BO278:BQ278"/>
    <mergeCell ref="BO280:BQ280"/>
    <mergeCell ref="BO282:BQ282"/>
    <mergeCell ref="BO284:BQ284"/>
    <mergeCell ref="BO293:BQ293"/>
    <mergeCell ref="BN295:BQ295"/>
    <mergeCell ref="BO258:BQ258"/>
    <mergeCell ref="BO260:BQ260"/>
    <mergeCell ref="BO262:BQ262"/>
    <mergeCell ref="BO264:BQ264"/>
    <mergeCell ref="BO266:BQ266"/>
    <mergeCell ref="BO268:BQ268"/>
    <mergeCell ref="BJ276:BL276"/>
    <mergeCell ref="AY301:BA301"/>
    <mergeCell ref="BG301:BI301"/>
    <mergeCell ref="BO301:BQ301"/>
    <mergeCell ref="AF130:AH130"/>
    <mergeCell ref="AF132:AH132"/>
    <mergeCell ref="AB142:AD142"/>
    <mergeCell ref="AB143:AD143"/>
    <mergeCell ref="AB144:AD144"/>
    <mergeCell ref="AB145:AD145"/>
    <mergeCell ref="AB146:AD146"/>
    <mergeCell ref="AF148:AH148"/>
    <mergeCell ref="AF150:AH150"/>
    <mergeCell ref="AB135:AD135"/>
    <mergeCell ref="AB136:AD136"/>
    <mergeCell ref="AB137:AD137"/>
    <mergeCell ref="AB138:AD138"/>
    <mergeCell ref="AB139:AD139"/>
    <mergeCell ref="AB140:AD140"/>
    <mergeCell ref="AB141:AD141"/>
    <mergeCell ref="AF91:AH91"/>
    <mergeCell ref="AF93:AH93"/>
    <mergeCell ref="AF95:AH95"/>
    <mergeCell ref="AF97:AH97"/>
    <mergeCell ref="AF120:AH120"/>
    <mergeCell ref="AF122:AH122"/>
    <mergeCell ref="AF124:AH124"/>
    <mergeCell ref="AF126:AH126"/>
    <mergeCell ref="AF128:AH128"/>
    <mergeCell ref="Z284:AB284"/>
    <mergeCell ref="AF284:AH284"/>
    <mergeCell ref="Z286:AB286"/>
    <mergeCell ref="AF286:AH286"/>
    <mergeCell ref="AF65:AH65"/>
    <mergeCell ref="AF67:AH67"/>
    <mergeCell ref="AF69:AH69"/>
    <mergeCell ref="AF71:AH71"/>
    <mergeCell ref="AF73:AH73"/>
    <mergeCell ref="AF75:AH75"/>
    <mergeCell ref="AF77:AH77"/>
    <mergeCell ref="AB108:AD108"/>
    <mergeCell ref="AB109:AD109"/>
    <mergeCell ref="AB110:AD110"/>
    <mergeCell ref="AB101:AD101"/>
    <mergeCell ref="AB102:AD102"/>
    <mergeCell ref="AB103:AD103"/>
    <mergeCell ref="AB104:AD104"/>
    <mergeCell ref="AB105:AD105"/>
    <mergeCell ref="AB106:AD106"/>
    <mergeCell ref="AB107:AD107"/>
    <mergeCell ref="AF84:AH84"/>
    <mergeCell ref="AF86:AH86"/>
    <mergeCell ref="AF89:AH89"/>
    <mergeCell ref="AF290:AH290"/>
    <mergeCell ref="AF292:AH292"/>
    <mergeCell ref="AF294:AH294"/>
    <mergeCell ref="AF297:AH297"/>
    <mergeCell ref="AE299:AH299"/>
    <mergeCell ref="AF305:AH305"/>
    <mergeCell ref="AF307:AH307"/>
    <mergeCell ref="AF274:AH274"/>
    <mergeCell ref="AF276:AH276"/>
    <mergeCell ref="AF278:AH278"/>
    <mergeCell ref="AA223:AC223"/>
    <mergeCell ref="P246:X246"/>
    <mergeCell ref="Q248:Y248"/>
    <mergeCell ref="N250:V250"/>
    <mergeCell ref="AF201:AH201"/>
    <mergeCell ref="AF203:AH203"/>
    <mergeCell ref="AF206:AH206"/>
    <mergeCell ref="AA210:AC210"/>
    <mergeCell ref="AA211:AC211"/>
    <mergeCell ref="AA212:AC212"/>
    <mergeCell ref="AF213:AH213"/>
    <mergeCell ref="AF178:AH178"/>
    <mergeCell ref="AF181:AH181"/>
    <mergeCell ref="AF185:AH185"/>
    <mergeCell ref="AF188:AH188"/>
    <mergeCell ref="AB199:AD199"/>
    <mergeCell ref="AF215:AH215"/>
    <mergeCell ref="AF217:AH217"/>
    <mergeCell ref="AF219:AH219"/>
    <mergeCell ref="AF221:AH221"/>
    <mergeCell ref="AB160:AD160"/>
    <mergeCell ref="AB161:AD161"/>
    <mergeCell ref="AB162:AD162"/>
    <mergeCell ref="AB163:AD163"/>
    <mergeCell ref="AB166:AD166"/>
    <mergeCell ref="AF168:AH168"/>
    <mergeCell ref="AB171:AD171"/>
    <mergeCell ref="AB173:AD173"/>
    <mergeCell ref="AB175:AD175"/>
    <mergeCell ref="BK88:BM88"/>
    <mergeCell ref="BK89:BM89"/>
    <mergeCell ref="BK90:BM90"/>
    <mergeCell ref="BK91:BM91"/>
    <mergeCell ref="BO23:BQ23"/>
    <mergeCell ref="BO29:BQ29"/>
    <mergeCell ref="BO31:BQ31"/>
    <mergeCell ref="BO33:BQ33"/>
    <mergeCell ref="BO35:BQ35"/>
    <mergeCell ref="BO37:BQ37"/>
    <mergeCell ref="BO45:BQ45"/>
    <mergeCell ref="BK57:BM57"/>
    <mergeCell ref="BK59:BM59"/>
    <mergeCell ref="BK61:BM61"/>
    <mergeCell ref="BO63:BQ63"/>
    <mergeCell ref="BO65:BQ65"/>
    <mergeCell ref="BO68:BQ68"/>
    <mergeCell ref="BK72:BM72"/>
    <mergeCell ref="BO70:BQ70"/>
    <mergeCell ref="BO75:BQ75"/>
    <mergeCell ref="AF59:AH59"/>
    <mergeCell ref="S61:T61"/>
    <mergeCell ref="W61:X61"/>
    <mergeCell ref="AF61:AH61"/>
    <mergeCell ref="AF63:AH63"/>
    <mergeCell ref="BK77:BM77"/>
    <mergeCell ref="BK85:BM85"/>
    <mergeCell ref="BK86:BM86"/>
    <mergeCell ref="BK87:BM87"/>
    <mergeCell ref="BO47:BQ47"/>
    <mergeCell ref="BK49:BM49"/>
    <mergeCell ref="AB51:AD51"/>
    <mergeCell ref="BG52:BI52"/>
    <mergeCell ref="AF53:AH53"/>
    <mergeCell ref="BG53:BI53"/>
    <mergeCell ref="BK55:BM55"/>
    <mergeCell ref="AF55:AH55"/>
    <mergeCell ref="AF57:AH57"/>
    <mergeCell ref="BO25:BQ25"/>
    <mergeCell ref="BO27:BQ27"/>
    <mergeCell ref="AF42:AH42"/>
    <mergeCell ref="BK42:BM42"/>
    <mergeCell ref="BK43:BM43"/>
    <mergeCell ref="AB44:AD44"/>
    <mergeCell ref="BK44:BM44"/>
    <mergeCell ref="BO19:BQ19"/>
    <mergeCell ref="AU21:AW21"/>
    <mergeCell ref="BO21:BQ21"/>
    <mergeCell ref="AU23:AW23"/>
    <mergeCell ref="AU25:AW25"/>
    <mergeCell ref="AU27:AW27"/>
    <mergeCell ref="AU29:AW29"/>
  </mergeCells>
  <pageMargins left="0.7" right="0.7" top="0.75" bottom="0.75" header="0" footer="0"/>
  <pageSetup pageOrder="overThenDown"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BS112"/>
  <sheetViews>
    <sheetView showGridLines="0" tabSelected="1" workbookViewId="0">
      <selection activeCell="A52" sqref="A1:XFD1048576"/>
    </sheetView>
  </sheetViews>
  <sheetFormatPr defaultColWidth="3.5546875" defaultRowHeight="13.5" customHeight="1" x14ac:dyDescent="0.25"/>
  <sheetData>
    <row r="1" spans="2:71" ht="13.5" customHeight="1" x14ac:dyDescent="0.25">
      <c r="BS1" s="30"/>
    </row>
    <row r="2" spans="2:71" ht="13.5" customHeight="1" x14ac:dyDescent="0.25">
      <c r="B2" s="49" t="s">
        <v>1255</v>
      </c>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0"/>
      <c r="AJ2" s="17"/>
      <c r="AK2" s="129"/>
      <c r="AL2" s="56"/>
      <c r="AM2" s="56"/>
      <c r="AN2" s="56"/>
      <c r="AO2" s="56"/>
      <c r="AP2" s="56"/>
      <c r="AQ2" s="56"/>
      <c r="AR2" s="369"/>
      <c r="AS2" s="129"/>
      <c r="AT2" s="369"/>
      <c r="AU2" s="129"/>
      <c r="AV2" s="56"/>
      <c r="AW2" s="56"/>
      <c r="AX2" s="56"/>
      <c r="AY2" s="56"/>
      <c r="AZ2" s="56"/>
      <c r="BA2" s="56"/>
      <c r="BB2" s="56"/>
      <c r="BC2" s="369"/>
      <c r="BD2" s="129"/>
      <c r="BE2" s="56"/>
      <c r="BF2" s="369"/>
      <c r="BG2" s="129"/>
      <c r="BH2" s="56"/>
      <c r="BI2" s="369"/>
      <c r="BJ2" s="129"/>
      <c r="BK2" s="56"/>
      <c r="BL2" s="369"/>
      <c r="BM2" s="129"/>
      <c r="BN2" s="56"/>
      <c r="BO2" s="369"/>
      <c r="BQ2" s="17"/>
      <c r="BR2" s="17"/>
      <c r="BS2" s="30"/>
    </row>
    <row r="3" spans="2:71" ht="13.5" customHeight="1" x14ac:dyDescent="0.25">
      <c r="AK3" s="370"/>
      <c r="AR3" s="371"/>
      <c r="AS3" s="370"/>
      <c r="AT3" s="371"/>
      <c r="AU3" s="372" t="s">
        <v>1256</v>
      </c>
      <c r="AV3" s="21"/>
      <c r="AW3" s="21"/>
      <c r="AX3" s="21"/>
      <c r="AY3" s="21"/>
      <c r="AZ3" s="21"/>
      <c r="BA3" s="21"/>
      <c r="BB3" s="21"/>
      <c r="BC3" s="373"/>
      <c r="BD3" s="370"/>
      <c r="BE3" s="20"/>
      <c r="BF3" s="371"/>
      <c r="BG3" s="370"/>
      <c r="BH3" s="20"/>
      <c r="BI3" s="371"/>
      <c r="BJ3" s="370"/>
      <c r="BK3" s="20"/>
      <c r="BL3" s="371"/>
      <c r="BM3" s="370"/>
      <c r="BN3" s="20"/>
      <c r="BO3" s="371"/>
    </row>
    <row r="4" spans="2:71" ht="13.5" customHeight="1" x14ac:dyDescent="0.25">
      <c r="B4" t="s">
        <v>104</v>
      </c>
      <c r="AK4" s="370"/>
      <c r="AL4" s="20"/>
      <c r="AM4" s="20"/>
      <c r="AN4" s="20"/>
      <c r="AO4" s="20"/>
      <c r="AP4" s="20"/>
      <c r="AQ4" s="20"/>
      <c r="AR4" s="371"/>
      <c r="AS4" s="20"/>
      <c r="AT4" s="371"/>
      <c r="AU4" s="374"/>
      <c r="AV4" s="375"/>
      <c r="AW4" s="376"/>
      <c r="AX4" s="374" t="s">
        <v>1257</v>
      </c>
      <c r="AY4" s="375"/>
      <c r="AZ4" s="376"/>
      <c r="BA4" s="374" t="s">
        <v>1258</v>
      </c>
      <c r="BB4" s="375"/>
      <c r="BC4" s="376"/>
      <c r="BD4" s="370" t="s">
        <v>1259</v>
      </c>
      <c r="BE4" s="20"/>
      <c r="BF4" s="371"/>
      <c r="BG4" s="370"/>
      <c r="BH4" s="20"/>
      <c r="BI4" s="371"/>
      <c r="BJ4" s="370"/>
      <c r="BK4" s="20"/>
      <c r="BL4" s="371"/>
      <c r="BM4" s="370"/>
      <c r="BN4" s="20"/>
      <c r="BO4" s="371"/>
    </row>
    <row r="5" spans="2:71" ht="13.5" customHeight="1" x14ac:dyDescent="0.25">
      <c r="B5" t="s">
        <v>1260</v>
      </c>
      <c r="AK5" s="372" t="s">
        <v>1261</v>
      </c>
      <c r="AL5" s="21"/>
      <c r="AM5" s="21"/>
      <c r="AN5" s="21"/>
      <c r="AO5" s="21"/>
      <c r="AP5" s="21"/>
      <c r="AQ5" s="21"/>
      <c r="AR5" s="373"/>
      <c r="AS5" s="21" t="s">
        <v>1262</v>
      </c>
      <c r="AT5" s="373"/>
      <c r="AU5" s="736" t="s">
        <v>1263</v>
      </c>
      <c r="AV5" s="503"/>
      <c r="AW5" s="524"/>
      <c r="AX5" s="736" t="s">
        <v>1264</v>
      </c>
      <c r="AY5" s="503"/>
      <c r="AZ5" s="524"/>
      <c r="BA5" s="736" t="s">
        <v>1264</v>
      </c>
      <c r="BB5" s="503"/>
      <c r="BC5" s="524"/>
      <c r="BD5" s="372" t="s">
        <v>1265</v>
      </c>
      <c r="BE5" s="21"/>
      <c r="BF5" s="373"/>
      <c r="BG5" s="372" t="s">
        <v>1266</v>
      </c>
      <c r="BH5" s="21"/>
      <c r="BI5" s="373"/>
      <c r="BJ5" s="372" t="s">
        <v>1267</v>
      </c>
      <c r="BK5" s="21"/>
      <c r="BL5" s="373"/>
      <c r="BM5" s="372" t="s">
        <v>1268</v>
      </c>
      <c r="BN5" s="21"/>
      <c r="BO5" s="373"/>
    </row>
    <row r="6" spans="2:71" ht="13.5" customHeight="1" x14ac:dyDescent="0.25">
      <c r="B6" t="s">
        <v>1269</v>
      </c>
      <c r="AK6" s="377"/>
      <c r="AL6" s="378"/>
      <c r="AM6" s="378"/>
      <c r="AN6" s="378"/>
      <c r="AO6" s="378"/>
      <c r="AP6" s="378"/>
      <c r="AQ6" s="378"/>
      <c r="AR6" s="92"/>
      <c r="AS6" s="103"/>
      <c r="AT6" s="92">
        <v>1</v>
      </c>
      <c r="AU6" s="103"/>
      <c r="AV6" s="93"/>
      <c r="AW6" s="92">
        <v>2</v>
      </c>
      <c r="AX6" s="103"/>
      <c r="AY6" s="93"/>
      <c r="AZ6" s="92">
        <v>3</v>
      </c>
      <c r="BA6" s="103"/>
      <c r="BB6" s="93"/>
      <c r="BC6" s="92">
        <v>4</v>
      </c>
      <c r="BD6" s="103"/>
      <c r="BE6" s="93"/>
      <c r="BF6" s="92">
        <v>5</v>
      </c>
      <c r="BG6" s="103"/>
      <c r="BH6" s="93"/>
      <c r="BI6" s="92">
        <v>6</v>
      </c>
      <c r="BJ6" s="103"/>
      <c r="BK6" s="93"/>
      <c r="BL6" s="92">
        <v>7</v>
      </c>
      <c r="BM6" s="103"/>
      <c r="BN6" s="93"/>
      <c r="BO6" s="92">
        <v>8</v>
      </c>
    </row>
    <row r="7" spans="2:71" ht="13.5" customHeight="1" x14ac:dyDescent="0.25">
      <c r="B7" s="20"/>
      <c r="C7" s="20"/>
      <c r="D7" s="20"/>
      <c r="E7" s="20"/>
      <c r="F7" s="20"/>
      <c r="G7" s="20"/>
      <c r="H7" s="20"/>
      <c r="I7" s="20"/>
      <c r="L7" s="20"/>
      <c r="M7" s="20"/>
      <c r="N7" s="20"/>
      <c r="O7" s="20"/>
      <c r="P7" s="20"/>
      <c r="Q7" s="20"/>
      <c r="R7" s="20"/>
      <c r="S7" s="20"/>
      <c r="T7" s="20"/>
      <c r="U7" s="20"/>
      <c r="V7" s="20"/>
      <c r="W7" s="20"/>
      <c r="X7" s="20"/>
      <c r="Y7" s="20"/>
      <c r="Z7" s="20"/>
      <c r="AA7" s="20"/>
      <c r="AB7" s="20"/>
      <c r="AC7" s="20"/>
      <c r="AD7" s="20"/>
      <c r="AE7" s="20"/>
      <c r="AF7" s="20"/>
      <c r="AG7" s="20"/>
      <c r="AH7" s="20"/>
      <c r="AI7" s="20"/>
      <c r="AJ7" s="20"/>
      <c r="AK7" s="160" t="s">
        <v>1270</v>
      </c>
      <c r="AL7" s="39"/>
      <c r="AM7" s="39"/>
      <c r="AN7" s="39"/>
      <c r="AO7" s="39"/>
      <c r="AP7" s="39"/>
      <c r="AQ7" s="39"/>
      <c r="AR7" s="48"/>
      <c r="AS7" s="737"/>
      <c r="AT7" s="524"/>
      <c r="AU7" s="735"/>
      <c r="AV7" s="503"/>
      <c r="AW7" s="524"/>
      <c r="AX7" s="735"/>
      <c r="AY7" s="503"/>
      <c r="AZ7" s="524"/>
      <c r="BA7" s="735"/>
      <c r="BB7" s="503"/>
      <c r="BC7" s="524"/>
      <c r="BD7" s="735"/>
      <c r="BE7" s="503"/>
      <c r="BF7" s="524"/>
      <c r="BG7" s="735"/>
      <c r="BH7" s="503"/>
      <c r="BI7" s="524"/>
      <c r="BJ7" s="160"/>
      <c r="BK7" s="39"/>
      <c r="BL7" s="48"/>
      <c r="BM7" s="735"/>
      <c r="BN7" s="503"/>
      <c r="BO7" s="524"/>
    </row>
    <row r="8" spans="2:71" ht="13.5" customHeight="1" x14ac:dyDescent="0.25">
      <c r="B8" s="129"/>
      <c r="C8" s="56"/>
      <c r="D8" s="56"/>
      <c r="E8" s="56"/>
      <c r="F8" s="56"/>
      <c r="G8" s="56"/>
      <c r="H8" s="56"/>
      <c r="I8" s="369"/>
      <c r="J8" s="129"/>
      <c r="K8" s="369"/>
      <c r="L8" s="129"/>
      <c r="M8" s="56"/>
      <c r="N8" s="56"/>
      <c r="O8" s="56"/>
      <c r="P8" s="56"/>
      <c r="Q8" s="56"/>
      <c r="R8" s="56"/>
      <c r="S8" s="56"/>
      <c r="T8" s="369"/>
      <c r="U8" s="129"/>
      <c r="V8" s="56"/>
      <c r="W8" s="369"/>
      <c r="X8" s="129"/>
      <c r="Y8" s="56"/>
      <c r="Z8" s="369"/>
      <c r="AA8" s="129"/>
      <c r="AB8" s="56"/>
      <c r="AC8" s="369"/>
      <c r="AD8" s="129" t="s">
        <v>1271</v>
      </c>
      <c r="AE8" s="56"/>
      <c r="AF8" s="369"/>
      <c r="AG8" s="20"/>
      <c r="AH8" s="20"/>
      <c r="AI8" s="20"/>
      <c r="AJ8" s="20"/>
      <c r="AK8" s="268" t="s">
        <v>1272</v>
      </c>
      <c r="AL8" s="112"/>
      <c r="AM8" s="112"/>
      <c r="AN8" s="112"/>
      <c r="AO8" s="112"/>
      <c r="AP8" s="112"/>
      <c r="AQ8" s="112"/>
      <c r="AR8" s="266"/>
      <c r="AS8" s="733"/>
      <c r="AT8" s="526"/>
      <c r="AU8" s="734"/>
      <c r="AV8" s="527"/>
      <c r="AW8" s="526"/>
      <c r="AX8" s="734"/>
      <c r="AY8" s="527"/>
      <c r="AZ8" s="526"/>
      <c r="BA8" s="734"/>
      <c r="BB8" s="527"/>
      <c r="BC8" s="526"/>
      <c r="BD8" s="734"/>
      <c r="BE8" s="527"/>
      <c r="BF8" s="526"/>
      <c r="BG8" s="734"/>
      <c r="BH8" s="527"/>
      <c r="BI8" s="526"/>
      <c r="BJ8" s="268"/>
      <c r="BK8" s="112"/>
      <c r="BL8" s="266"/>
      <c r="BM8" s="734"/>
      <c r="BN8" s="527"/>
      <c r="BO8" s="526"/>
    </row>
    <row r="9" spans="2:71" ht="13.5" customHeight="1" x14ac:dyDescent="0.25">
      <c r="B9" s="370"/>
      <c r="I9" s="371"/>
      <c r="J9" s="370"/>
      <c r="K9" s="371"/>
      <c r="L9" s="372" t="s">
        <v>1256</v>
      </c>
      <c r="M9" s="21"/>
      <c r="N9" s="21"/>
      <c r="O9" s="21"/>
      <c r="P9" s="21"/>
      <c r="Q9" s="21"/>
      <c r="R9" s="21"/>
      <c r="S9" s="21"/>
      <c r="T9" s="373"/>
      <c r="U9" s="370"/>
      <c r="V9" s="20"/>
      <c r="W9" s="371"/>
      <c r="X9" s="370"/>
      <c r="Y9" s="20"/>
      <c r="Z9" s="371"/>
      <c r="AA9" s="370"/>
      <c r="AB9" s="20"/>
      <c r="AC9" s="371"/>
      <c r="AD9" s="370" t="s">
        <v>1273</v>
      </c>
      <c r="AE9" s="20"/>
      <c r="AF9" s="371"/>
      <c r="AG9" s="20"/>
      <c r="AH9" s="20"/>
      <c r="AI9" s="20"/>
      <c r="AJ9" s="20"/>
      <c r="AK9" s="268"/>
      <c r="AL9" s="112"/>
      <c r="AM9" s="112"/>
      <c r="AN9" s="112"/>
      <c r="AO9" s="112"/>
      <c r="AP9" s="112"/>
      <c r="AQ9" s="112"/>
      <c r="AR9" s="266"/>
      <c r="AS9" s="733"/>
      <c r="AT9" s="526"/>
      <c r="AU9" s="734"/>
      <c r="AV9" s="527"/>
      <c r="AW9" s="526"/>
      <c r="AX9" s="734"/>
      <c r="AY9" s="527"/>
      <c r="AZ9" s="526"/>
      <c r="BA9" s="734"/>
      <c r="BB9" s="527"/>
      <c r="BC9" s="526"/>
      <c r="BD9" s="734"/>
      <c r="BE9" s="527"/>
      <c r="BF9" s="526"/>
      <c r="BG9" s="734"/>
      <c r="BH9" s="527"/>
      <c r="BI9" s="526"/>
      <c r="BJ9" s="268"/>
      <c r="BK9" s="112"/>
      <c r="BL9" s="266"/>
      <c r="BM9" s="734"/>
      <c r="BN9" s="527"/>
      <c r="BO9" s="526"/>
    </row>
    <row r="10" spans="2:71" ht="13.5" customHeight="1" x14ac:dyDescent="0.25">
      <c r="B10" s="370"/>
      <c r="C10" s="20"/>
      <c r="D10" s="20"/>
      <c r="E10" s="20"/>
      <c r="F10" s="20"/>
      <c r="G10" s="20"/>
      <c r="H10" s="20"/>
      <c r="I10" s="371"/>
      <c r="J10" s="20"/>
      <c r="K10" s="371"/>
      <c r="L10" s="374"/>
      <c r="M10" s="375"/>
      <c r="N10" s="376"/>
      <c r="O10" s="374" t="s">
        <v>1257</v>
      </c>
      <c r="P10" s="375"/>
      <c r="Q10" s="376"/>
      <c r="R10" s="374" t="s">
        <v>1258</v>
      </c>
      <c r="S10" s="375"/>
      <c r="T10" s="376"/>
      <c r="U10" s="370" t="s">
        <v>1259</v>
      </c>
      <c r="V10" s="20"/>
      <c r="W10" s="371"/>
      <c r="X10" s="370"/>
      <c r="Y10" s="20"/>
      <c r="Z10" s="371"/>
      <c r="AA10" s="370"/>
      <c r="AB10" s="20"/>
      <c r="AC10" s="371"/>
      <c r="AD10" s="370" t="s">
        <v>1268</v>
      </c>
      <c r="AE10" s="20"/>
      <c r="AF10" s="371"/>
      <c r="AG10" s="20"/>
      <c r="AH10" s="20"/>
      <c r="AI10" s="20"/>
      <c r="AJ10" s="380"/>
      <c r="AK10" s="268"/>
      <c r="AL10" s="112"/>
      <c r="AM10" s="112"/>
      <c r="AN10" s="112"/>
      <c r="AO10" s="112"/>
      <c r="AP10" s="112"/>
      <c r="AQ10" s="112"/>
      <c r="AR10" s="266"/>
      <c r="AS10" s="733"/>
      <c r="AT10" s="526"/>
      <c r="AU10" s="734"/>
      <c r="AV10" s="527"/>
      <c r="AW10" s="526"/>
      <c r="AX10" s="734"/>
      <c r="AY10" s="527"/>
      <c r="AZ10" s="526"/>
      <c r="BA10" s="734"/>
      <c r="BB10" s="527"/>
      <c r="BC10" s="526"/>
      <c r="BD10" s="734"/>
      <c r="BE10" s="527"/>
      <c r="BF10" s="526"/>
      <c r="BG10" s="734"/>
      <c r="BH10" s="527"/>
      <c r="BI10" s="526"/>
      <c r="BJ10" s="268"/>
      <c r="BK10" s="112"/>
      <c r="BL10" s="266"/>
      <c r="BM10" s="734"/>
      <c r="BN10" s="527"/>
      <c r="BO10" s="526"/>
    </row>
    <row r="11" spans="2:71" ht="13.5" customHeight="1" x14ac:dyDescent="0.25">
      <c r="B11" s="372" t="s">
        <v>1274</v>
      </c>
      <c r="C11" s="21"/>
      <c r="D11" s="21"/>
      <c r="E11" s="21"/>
      <c r="F11" s="21"/>
      <c r="G11" s="21"/>
      <c r="H11" s="21"/>
      <c r="I11" s="373"/>
      <c r="J11" s="21" t="s">
        <v>1262</v>
      </c>
      <c r="K11" s="373"/>
      <c r="L11" s="736" t="s">
        <v>1263</v>
      </c>
      <c r="M11" s="503"/>
      <c r="N11" s="524"/>
      <c r="O11" s="736" t="s">
        <v>1264</v>
      </c>
      <c r="P11" s="503"/>
      <c r="Q11" s="524"/>
      <c r="R11" s="736" t="s">
        <v>1264</v>
      </c>
      <c r="S11" s="503"/>
      <c r="T11" s="524"/>
      <c r="U11" s="372" t="s">
        <v>1265</v>
      </c>
      <c r="V11" s="21"/>
      <c r="W11" s="373"/>
      <c r="X11" s="372" t="s">
        <v>1266</v>
      </c>
      <c r="Y11" s="21"/>
      <c r="Z11" s="373"/>
      <c r="AA11" s="372" t="s">
        <v>1267</v>
      </c>
      <c r="AB11" s="21"/>
      <c r="AC11" s="373"/>
      <c r="AD11" s="372" t="s">
        <v>1275</v>
      </c>
      <c r="AE11" s="21"/>
      <c r="AF11" s="373"/>
      <c r="AG11" s="20"/>
      <c r="AH11" s="20"/>
      <c r="AI11" s="20"/>
      <c r="AJ11" s="380"/>
      <c r="AK11" s="268"/>
      <c r="AL11" s="112"/>
      <c r="AM11" s="112"/>
      <c r="AN11" s="112"/>
      <c r="AO11" s="112"/>
      <c r="AP11" s="112"/>
      <c r="AQ11" s="112"/>
      <c r="AR11" s="266"/>
      <c r="AS11" s="733"/>
      <c r="AT11" s="526"/>
      <c r="AU11" s="734"/>
      <c r="AV11" s="527"/>
      <c r="AW11" s="526"/>
      <c r="AX11" s="734"/>
      <c r="AY11" s="527"/>
      <c r="AZ11" s="526"/>
      <c r="BA11" s="734"/>
      <c r="BB11" s="527"/>
      <c r="BC11" s="526"/>
      <c r="BD11" s="734"/>
      <c r="BE11" s="527"/>
      <c r="BF11" s="526"/>
      <c r="BG11" s="734"/>
      <c r="BH11" s="527"/>
      <c r="BI11" s="526"/>
      <c r="BJ11" s="268"/>
      <c r="BK11" s="112"/>
      <c r="BL11" s="266"/>
      <c r="BM11" s="734"/>
      <c r="BN11" s="527"/>
      <c r="BO11" s="526"/>
    </row>
    <row r="12" spans="2:71" ht="13.5" customHeight="1" x14ac:dyDescent="0.25">
      <c r="B12" s="381"/>
      <c r="C12" s="382"/>
      <c r="D12" s="382"/>
      <c r="E12" s="382"/>
      <c r="F12" s="382"/>
      <c r="G12" s="382"/>
      <c r="H12" s="382"/>
      <c r="I12" s="84"/>
      <c r="J12" s="103"/>
      <c r="K12" s="92">
        <v>1</v>
      </c>
      <c r="L12" s="103"/>
      <c r="M12" s="93"/>
      <c r="N12" s="92">
        <v>2</v>
      </c>
      <c r="O12" s="103"/>
      <c r="P12" s="93"/>
      <c r="Q12" s="92">
        <v>3</v>
      </c>
      <c r="R12" s="103"/>
      <c r="S12" s="93"/>
      <c r="T12" s="92">
        <v>4</v>
      </c>
      <c r="U12" s="103"/>
      <c r="V12" s="93"/>
      <c r="W12" s="92">
        <v>5</v>
      </c>
      <c r="X12" s="103"/>
      <c r="Y12" s="93"/>
      <c r="Z12" s="92">
        <v>6</v>
      </c>
      <c r="AA12" s="103"/>
      <c r="AB12" s="93"/>
      <c r="AC12" s="92">
        <v>7</v>
      </c>
      <c r="AD12" s="103"/>
      <c r="AE12" s="93"/>
      <c r="AF12" s="92">
        <v>8</v>
      </c>
      <c r="AG12" s="20"/>
      <c r="AH12" s="20"/>
      <c r="AI12" s="20"/>
      <c r="AJ12" s="161"/>
      <c r="AK12" s="268" t="s">
        <v>1276</v>
      </c>
      <c r="AL12" s="112"/>
      <c r="AM12" s="112"/>
      <c r="AN12" s="112"/>
      <c r="AO12" s="112"/>
      <c r="AP12" s="112"/>
      <c r="AQ12" s="112"/>
      <c r="AR12" s="266"/>
      <c r="AS12" s="733"/>
      <c r="AT12" s="526"/>
      <c r="AU12" s="734"/>
      <c r="AV12" s="527"/>
      <c r="AW12" s="526"/>
      <c r="AX12" s="734"/>
      <c r="AY12" s="527"/>
      <c r="AZ12" s="526"/>
      <c r="BA12" s="734"/>
      <c r="BB12" s="527"/>
      <c r="BC12" s="526"/>
      <c r="BD12" s="734"/>
      <c r="BE12" s="527"/>
      <c r="BF12" s="526"/>
      <c r="BG12" s="734"/>
      <c r="BH12" s="527"/>
      <c r="BI12" s="526"/>
      <c r="BJ12" s="268"/>
      <c r="BK12" s="112"/>
      <c r="BL12" s="266"/>
      <c r="BM12" s="734"/>
      <c r="BN12" s="527"/>
      <c r="BO12" s="526"/>
    </row>
    <row r="13" spans="2:71" ht="13.5" customHeight="1" x14ac:dyDescent="0.25">
      <c r="B13" s="160" t="s">
        <v>1277</v>
      </c>
      <c r="C13" s="39"/>
      <c r="D13" s="39"/>
      <c r="E13" s="39"/>
      <c r="F13" s="39"/>
      <c r="G13" s="39"/>
      <c r="H13" s="39"/>
      <c r="I13" s="48"/>
      <c r="J13" s="737"/>
      <c r="K13" s="524"/>
      <c r="L13" s="735"/>
      <c r="M13" s="503"/>
      <c r="N13" s="524"/>
      <c r="O13" s="735"/>
      <c r="P13" s="503"/>
      <c r="Q13" s="524"/>
      <c r="R13" s="735"/>
      <c r="S13" s="503"/>
      <c r="T13" s="524"/>
      <c r="U13" s="735"/>
      <c r="V13" s="503"/>
      <c r="W13" s="524"/>
      <c r="X13" s="735"/>
      <c r="Y13" s="503"/>
      <c r="Z13" s="524"/>
      <c r="AA13" s="160"/>
      <c r="AB13" s="39"/>
      <c r="AC13" s="48"/>
      <c r="AD13" s="735"/>
      <c r="AE13" s="503"/>
      <c r="AF13" s="524"/>
      <c r="AG13" s="20"/>
      <c r="AH13" s="20"/>
      <c r="AI13" s="20"/>
      <c r="AJ13" s="20"/>
      <c r="AK13" s="268" t="s">
        <v>1278</v>
      </c>
      <c r="AL13" s="112"/>
      <c r="AM13" s="112"/>
      <c r="AN13" s="112"/>
      <c r="AO13" s="112"/>
      <c r="AP13" s="112"/>
      <c r="AQ13" s="112"/>
      <c r="AR13" s="266"/>
      <c r="AS13" s="733"/>
      <c r="AT13" s="526"/>
      <c r="AU13" s="734"/>
      <c r="AV13" s="527"/>
      <c r="AW13" s="526"/>
      <c r="AX13" s="734"/>
      <c r="AY13" s="527"/>
      <c r="AZ13" s="526"/>
      <c r="BA13" s="734"/>
      <c r="BB13" s="527"/>
      <c r="BC13" s="526"/>
      <c r="BD13" s="734"/>
      <c r="BE13" s="527"/>
      <c r="BF13" s="526"/>
      <c r="BG13" s="734"/>
      <c r="BH13" s="527"/>
      <c r="BI13" s="526"/>
      <c r="BJ13" s="268" t="s">
        <v>1279</v>
      </c>
      <c r="BK13" s="112"/>
      <c r="BL13" s="266"/>
      <c r="BM13" s="734"/>
      <c r="BN13" s="527"/>
      <c r="BO13" s="526"/>
    </row>
    <row r="14" spans="2:71" ht="13.5" customHeight="1" x14ac:dyDescent="0.25">
      <c r="B14" s="268" t="s">
        <v>1280</v>
      </c>
      <c r="C14" s="112"/>
      <c r="D14" s="112"/>
      <c r="E14" s="112"/>
      <c r="F14" s="112"/>
      <c r="G14" s="112"/>
      <c r="H14" s="112"/>
      <c r="I14" s="266"/>
      <c r="J14" s="733"/>
      <c r="K14" s="526"/>
      <c r="L14" s="734"/>
      <c r="M14" s="527"/>
      <c r="N14" s="526"/>
      <c r="O14" s="734"/>
      <c r="P14" s="527"/>
      <c r="Q14" s="526"/>
      <c r="R14" s="734"/>
      <c r="S14" s="527"/>
      <c r="T14" s="526"/>
      <c r="U14" s="734"/>
      <c r="V14" s="527"/>
      <c r="W14" s="526"/>
      <c r="X14" s="734"/>
      <c r="Y14" s="527"/>
      <c r="Z14" s="526"/>
      <c r="AA14" s="268"/>
      <c r="AB14" s="112"/>
      <c r="AC14" s="266"/>
      <c r="AD14" s="734"/>
      <c r="AE14" s="527"/>
      <c r="AF14" s="526"/>
      <c r="AG14" s="20"/>
      <c r="AH14" s="20"/>
      <c r="AI14" s="20"/>
      <c r="AJ14" s="20"/>
      <c r="AK14" s="268" t="s">
        <v>1281</v>
      </c>
      <c r="AL14" s="112"/>
      <c r="AM14" s="112"/>
      <c r="AN14" s="112"/>
      <c r="AO14" s="112"/>
      <c r="AP14" s="112"/>
      <c r="AQ14" s="112"/>
      <c r="AR14" s="266"/>
      <c r="AS14" s="733"/>
      <c r="AT14" s="526"/>
      <c r="AU14" s="734"/>
      <c r="AV14" s="527"/>
      <c r="AW14" s="526"/>
      <c r="AX14" s="734"/>
      <c r="AY14" s="527"/>
      <c r="AZ14" s="526"/>
      <c r="BA14" s="734"/>
      <c r="BB14" s="527"/>
      <c r="BC14" s="526"/>
      <c r="BD14" s="734"/>
      <c r="BE14" s="527"/>
      <c r="BF14" s="526"/>
      <c r="BG14" s="734"/>
      <c r="BH14" s="527"/>
      <c r="BI14" s="526"/>
      <c r="BJ14" s="268"/>
      <c r="BK14" s="112"/>
      <c r="BL14" s="266"/>
      <c r="BM14" s="734"/>
      <c r="BN14" s="527"/>
      <c r="BO14" s="526"/>
    </row>
    <row r="15" spans="2:71" ht="13.5" customHeight="1" x14ac:dyDescent="0.25">
      <c r="B15" s="268" t="s">
        <v>1282</v>
      </c>
      <c r="C15" s="112"/>
      <c r="D15" s="112"/>
      <c r="E15" s="112"/>
      <c r="F15" s="112"/>
      <c r="G15" s="112"/>
      <c r="H15" s="112"/>
      <c r="I15" s="266"/>
      <c r="J15" s="733"/>
      <c r="K15" s="526"/>
      <c r="L15" s="734"/>
      <c r="M15" s="527"/>
      <c r="N15" s="526"/>
      <c r="O15" s="734"/>
      <c r="P15" s="527"/>
      <c r="Q15" s="526"/>
      <c r="R15" s="734"/>
      <c r="S15" s="527"/>
      <c r="T15" s="526"/>
      <c r="U15" s="734"/>
      <c r="V15" s="527"/>
      <c r="W15" s="526"/>
      <c r="X15" s="734"/>
      <c r="Y15" s="527"/>
      <c r="Z15" s="526"/>
      <c r="AA15" s="268" t="s">
        <v>1283</v>
      </c>
      <c r="AB15" s="112"/>
      <c r="AC15" s="266"/>
      <c r="AD15" s="734"/>
      <c r="AE15" s="527"/>
      <c r="AF15" s="526"/>
      <c r="AG15" s="20"/>
      <c r="AH15" s="20"/>
      <c r="AI15" s="20"/>
      <c r="AJ15" s="20"/>
      <c r="AK15" s="268" t="s">
        <v>1284</v>
      </c>
      <c r="AL15" s="112"/>
      <c r="AM15" s="112"/>
      <c r="AN15" s="112"/>
      <c r="AO15" s="112"/>
      <c r="AP15" s="112"/>
      <c r="AQ15" s="112"/>
      <c r="AR15" s="266"/>
      <c r="AS15" s="733"/>
      <c r="AT15" s="526"/>
      <c r="AU15" s="734"/>
      <c r="AV15" s="527"/>
      <c r="AW15" s="526"/>
      <c r="AX15" s="734"/>
      <c r="AY15" s="527"/>
      <c r="AZ15" s="526"/>
      <c r="BA15" s="734"/>
      <c r="BB15" s="527"/>
      <c r="BC15" s="526"/>
      <c r="BD15" s="734"/>
      <c r="BE15" s="527"/>
      <c r="BF15" s="526"/>
      <c r="BG15" s="734"/>
      <c r="BH15" s="527"/>
      <c r="BI15" s="526"/>
      <c r="BJ15" s="268" t="s">
        <v>1285</v>
      </c>
      <c r="BK15" s="112"/>
      <c r="BL15" s="266"/>
      <c r="BM15" s="734"/>
      <c r="BN15" s="527"/>
      <c r="BO15" s="526"/>
    </row>
    <row r="16" spans="2:71" ht="13.5" customHeight="1" x14ac:dyDescent="0.25">
      <c r="B16" s="34" t="s">
        <v>1286</v>
      </c>
      <c r="C16" s="35"/>
      <c r="D16" s="35"/>
      <c r="E16" s="35"/>
      <c r="F16" s="35"/>
      <c r="G16" s="35"/>
      <c r="H16" s="35"/>
      <c r="I16" s="36"/>
      <c r="J16" s="733"/>
      <c r="K16" s="526"/>
      <c r="L16" s="734"/>
      <c r="M16" s="527"/>
      <c r="N16" s="526"/>
      <c r="O16" s="734"/>
      <c r="P16" s="527"/>
      <c r="Q16" s="526"/>
      <c r="R16" s="734"/>
      <c r="S16" s="527"/>
      <c r="T16" s="526"/>
      <c r="U16" s="734"/>
      <c r="V16" s="527"/>
      <c r="W16" s="526"/>
      <c r="X16" s="734"/>
      <c r="Y16" s="527"/>
      <c r="Z16" s="526"/>
      <c r="AA16" s="34" t="s">
        <v>1279</v>
      </c>
      <c r="AB16" s="35"/>
      <c r="AC16" s="36"/>
      <c r="AD16" s="734"/>
      <c r="AE16" s="527"/>
      <c r="AF16" s="526"/>
      <c r="AG16" s="20"/>
      <c r="AH16" s="20"/>
      <c r="AI16" s="20"/>
      <c r="AJ16" s="20"/>
      <c r="AK16" s="268" t="s">
        <v>1287</v>
      </c>
      <c r="AL16" s="112"/>
      <c r="AM16" s="112"/>
      <c r="AN16" s="112"/>
      <c r="AO16" s="112"/>
      <c r="AP16" s="112"/>
      <c r="AQ16" s="112"/>
      <c r="AR16" s="266"/>
      <c r="AS16" s="733"/>
      <c r="AT16" s="526"/>
      <c r="AU16" s="734"/>
      <c r="AV16" s="527"/>
      <c r="AW16" s="526"/>
      <c r="AX16" s="734"/>
      <c r="AY16" s="527"/>
      <c r="AZ16" s="526"/>
      <c r="BA16" s="734"/>
      <c r="BB16" s="527"/>
      <c r="BC16" s="526"/>
      <c r="BD16" s="734"/>
      <c r="BE16" s="527"/>
      <c r="BF16" s="526"/>
      <c r="BG16" s="734"/>
      <c r="BH16" s="527"/>
      <c r="BI16" s="526"/>
      <c r="BJ16" s="268"/>
      <c r="BK16" s="112"/>
      <c r="BL16" s="266"/>
      <c r="BM16" s="734"/>
      <c r="BN16" s="527"/>
      <c r="BO16" s="526"/>
    </row>
    <row r="17" spans="2:67" ht="13.5" customHeight="1" x14ac:dyDescent="0.25">
      <c r="B17" s="34"/>
      <c r="C17" s="383"/>
      <c r="D17" s="383"/>
      <c r="E17" s="383"/>
      <c r="F17" s="383"/>
      <c r="G17" s="383"/>
      <c r="H17" s="383"/>
      <c r="I17" s="384"/>
      <c r="J17" s="731"/>
      <c r="K17" s="530"/>
      <c r="L17" s="732"/>
      <c r="M17" s="529"/>
      <c r="N17" s="530"/>
      <c r="O17" s="732"/>
      <c r="P17" s="529"/>
      <c r="Q17" s="530"/>
      <c r="R17" s="732"/>
      <c r="S17" s="529"/>
      <c r="T17" s="530"/>
      <c r="U17" s="732"/>
      <c r="V17" s="529"/>
      <c r="W17" s="530"/>
      <c r="X17" s="732"/>
      <c r="Y17" s="529"/>
      <c r="Z17" s="530"/>
      <c r="AA17" s="34" t="s">
        <v>1288</v>
      </c>
      <c r="AB17" s="35"/>
      <c r="AC17" s="36"/>
      <c r="AD17" s="732"/>
      <c r="AE17" s="529"/>
      <c r="AF17" s="530"/>
      <c r="AG17" s="20"/>
      <c r="AH17" s="20"/>
      <c r="AI17" s="20"/>
      <c r="AJ17" s="20"/>
      <c r="AK17" s="268"/>
      <c r="AL17" s="112"/>
      <c r="AM17" s="112"/>
      <c r="AN17" s="112"/>
      <c r="AO17" s="112"/>
      <c r="AP17" s="112"/>
      <c r="AQ17" s="112"/>
      <c r="AR17" s="266"/>
      <c r="AS17" s="733"/>
      <c r="AT17" s="526"/>
      <c r="AU17" s="734"/>
      <c r="AV17" s="527"/>
      <c r="AW17" s="526"/>
      <c r="AX17" s="734"/>
      <c r="AY17" s="527"/>
      <c r="AZ17" s="526"/>
      <c r="BA17" s="734"/>
      <c r="BB17" s="527"/>
      <c r="BC17" s="526"/>
      <c r="BD17" s="734"/>
      <c r="BE17" s="527"/>
      <c r="BF17" s="526"/>
      <c r="BG17" s="734"/>
      <c r="BH17" s="527"/>
      <c r="BI17" s="526"/>
      <c r="BJ17" s="268"/>
      <c r="BK17" s="112"/>
      <c r="BL17" s="266"/>
      <c r="BM17" s="734"/>
      <c r="BN17" s="527"/>
      <c r="BO17" s="526"/>
    </row>
    <row r="18" spans="2:67" ht="13.5" customHeight="1" x14ac:dyDescent="0.25">
      <c r="B18" s="385" t="s">
        <v>1289</v>
      </c>
      <c r="C18" s="386"/>
      <c r="D18" s="386"/>
      <c r="E18" s="386"/>
      <c r="F18" s="386"/>
      <c r="G18" s="386"/>
      <c r="H18" s="386"/>
      <c r="I18" s="387"/>
      <c r="J18" s="503"/>
      <c r="K18" s="524"/>
      <c r="L18" s="533"/>
      <c r="M18" s="503"/>
      <c r="N18" s="524"/>
      <c r="O18" s="533"/>
      <c r="P18" s="503"/>
      <c r="Q18" s="524"/>
      <c r="R18" s="533"/>
      <c r="S18" s="503"/>
      <c r="T18" s="524"/>
      <c r="U18" s="533"/>
      <c r="V18" s="503"/>
      <c r="W18" s="524"/>
      <c r="X18" s="533"/>
      <c r="Y18" s="503"/>
      <c r="Z18" s="524"/>
      <c r="AA18" s="385" t="s">
        <v>1290</v>
      </c>
      <c r="AB18" s="39"/>
      <c r="AC18" s="48"/>
      <c r="AD18" s="533"/>
      <c r="AE18" s="503"/>
      <c r="AF18" s="524"/>
      <c r="AG18" s="20"/>
      <c r="AH18" s="20"/>
      <c r="AI18" s="20"/>
      <c r="AJ18" s="20"/>
      <c r="AK18" s="268"/>
      <c r="AL18" s="112"/>
      <c r="AM18" s="112"/>
      <c r="AN18" s="112"/>
      <c r="AO18" s="112"/>
      <c r="AP18" s="112"/>
      <c r="AQ18" s="112"/>
      <c r="AR18" s="266"/>
      <c r="AS18" s="733"/>
      <c r="AT18" s="526"/>
      <c r="AU18" s="734"/>
      <c r="AV18" s="527"/>
      <c r="AW18" s="526"/>
      <c r="AX18" s="734"/>
      <c r="AY18" s="527"/>
      <c r="AZ18" s="526"/>
      <c r="BA18" s="734"/>
      <c r="BB18" s="527"/>
      <c r="BC18" s="526"/>
      <c r="BD18" s="734"/>
      <c r="BE18" s="527"/>
      <c r="BF18" s="526"/>
      <c r="BG18" s="734"/>
      <c r="BH18" s="527"/>
      <c r="BI18" s="526"/>
      <c r="BJ18" s="268"/>
      <c r="BK18" s="112"/>
      <c r="BL18" s="266"/>
      <c r="BM18" s="734"/>
      <c r="BN18" s="527"/>
      <c r="BO18" s="526"/>
    </row>
    <row r="19" spans="2:67" ht="13.5" customHeight="1" x14ac:dyDescent="0.25">
      <c r="B19" s="34"/>
      <c r="C19" s="383"/>
      <c r="D19" s="383"/>
      <c r="E19" s="383"/>
      <c r="F19" s="383"/>
      <c r="G19" s="383"/>
      <c r="H19" s="383"/>
      <c r="I19" s="384"/>
      <c r="J19" s="731"/>
      <c r="K19" s="530"/>
      <c r="L19" s="732"/>
      <c r="M19" s="529"/>
      <c r="N19" s="530"/>
      <c r="O19" s="732"/>
      <c r="P19" s="529"/>
      <c r="Q19" s="530"/>
      <c r="R19" s="732"/>
      <c r="S19" s="529"/>
      <c r="T19" s="530"/>
      <c r="U19" s="732"/>
      <c r="V19" s="529"/>
      <c r="W19" s="530"/>
      <c r="X19" s="732"/>
      <c r="Y19" s="529"/>
      <c r="Z19" s="530"/>
      <c r="AA19" s="34" t="s">
        <v>1288</v>
      </c>
      <c r="AB19" s="35"/>
      <c r="AC19" s="36"/>
      <c r="AD19" s="732"/>
      <c r="AE19" s="529"/>
      <c r="AF19" s="530"/>
      <c r="AG19" s="20"/>
      <c r="AH19" s="20"/>
      <c r="AI19" s="20"/>
      <c r="AJ19" s="20"/>
      <c r="AK19" s="268"/>
      <c r="AL19" s="112"/>
      <c r="AM19" s="112"/>
      <c r="AN19" s="112"/>
      <c r="AO19" s="112"/>
      <c r="AP19" s="112"/>
      <c r="AQ19" s="112"/>
      <c r="AR19" s="266"/>
      <c r="AS19" s="733"/>
      <c r="AT19" s="526"/>
      <c r="AU19" s="734"/>
      <c r="AV19" s="527"/>
      <c r="AW19" s="526"/>
      <c r="AX19" s="734"/>
      <c r="AY19" s="527"/>
      <c r="AZ19" s="526"/>
      <c r="BA19" s="734"/>
      <c r="BB19" s="527"/>
      <c r="BC19" s="526"/>
      <c r="BD19" s="734"/>
      <c r="BE19" s="527"/>
      <c r="BF19" s="526"/>
      <c r="BG19" s="734"/>
      <c r="BH19" s="527"/>
      <c r="BI19" s="526"/>
      <c r="BJ19" s="268"/>
      <c r="BK19" s="112"/>
      <c r="BL19" s="266"/>
      <c r="BM19" s="734"/>
      <c r="BN19" s="527"/>
      <c r="BO19" s="526"/>
    </row>
    <row r="20" spans="2:67" ht="13.5" customHeight="1" x14ac:dyDescent="0.25">
      <c r="B20" s="385" t="s">
        <v>1291</v>
      </c>
      <c r="C20" s="386"/>
      <c r="D20" s="386"/>
      <c r="E20" s="386"/>
      <c r="F20" s="386"/>
      <c r="G20" s="386"/>
      <c r="H20" s="386"/>
      <c r="I20" s="387"/>
      <c r="J20" s="503"/>
      <c r="K20" s="524"/>
      <c r="L20" s="533"/>
      <c r="M20" s="503"/>
      <c r="N20" s="524"/>
      <c r="O20" s="533"/>
      <c r="P20" s="503"/>
      <c r="Q20" s="524"/>
      <c r="R20" s="533"/>
      <c r="S20" s="503"/>
      <c r="T20" s="524"/>
      <c r="U20" s="533"/>
      <c r="V20" s="503"/>
      <c r="W20" s="524"/>
      <c r="X20" s="533"/>
      <c r="Y20" s="503"/>
      <c r="Z20" s="524"/>
      <c r="AA20" s="385" t="s">
        <v>1290</v>
      </c>
      <c r="AB20" s="39"/>
      <c r="AC20" s="48"/>
      <c r="AD20" s="533"/>
      <c r="AE20" s="503"/>
      <c r="AF20" s="524"/>
      <c r="AG20" s="20"/>
      <c r="AH20" s="20"/>
      <c r="AI20" s="20"/>
      <c r="AJ20" s="20"/>
      <c r="AK20" s="268"/>
      <c r="AL20" s="112"/>
      <c r="AM20" s="112"/>
      <c r="AN20" s="112"/>
      <c r="AO20" s="112"/>
      <c r="AP20" s="112"/>
      <c r="AQ20" s="112"/>
      <c r="AR20" s="266"/>
      <c r="AS20" s="733"/>
      <c r="AT20" s="526"/>
      <c r="AU20" s="734"/>
      <c r="AV20" s="527"/>
      <c r="AW20" s="526"/>
      <c r="AX20" s="734"/>
      <c r="AY20" s="527"/>
      <c r="AZ20" s="526"/>
      <c r="BA20" s="734"/>
      <c r="BB20" s="527"/>
      <c r="BC20" s="526"/>
      <c r="BD20" s="734"/>
      <c r="BE20" s="527"/>
      <c r="BF20" s="526"/>
      <c r="BG20" s="734"/>
      <c r="BH20" s="527"/>
      <c r="BI20" s="526"/>
      <c r="BJ20" s="268"/>
      <c r="BK20" s="112"/>
      <c r="BL20" s="266"/>
      <c r="BM20" s="734"/>
      <c r="BN20" s="527"/>
      <c r="BO20" s="526"/>
    </row>
    <row r="21" spans="2:67" ht="13.5" customHeight="1" x14ac:dyDescent="0.25">
      <c r="B21" s="34" t="s">
        <v>1292</v>
      </c>
      <c r="C21" s="383"/>
      <c r="D21" s="383"/>
      <c r="E21" s="383"/>
      <c r="F21" s="383"/>
      <c r="G21" s="383"/>
      <c r="H21" s="383"/>
      <c r="I21" s="384"/>
      <c r="J21" s="731"/>
      <c r="K21" s="530"/>
      <c r="L21" s="732"/>
      <c r="M21" s="529"/>
      <c r="N21" s="530"/>
      <c r="O21" s="732"/>
      <c r="P21" s="529"/>
      <c r="Q21" s="530"/>
      <c r="R21" s="732"/>
      <c r="S21" s="529"/>
      <c r="T21" s="530"/>
      <c r="U21" s="732"/>
      <c r="V21" s="529"/>
      <c r="W21" s="530"/>
      <c r="X21" s="732"/>
      <c r="Y21" s="529"/>
      <c r="Z21" s="530"/>
      <c r="AA21" s="34" t="s">
        <v>1288</v>
      </c>
      <c r="AB21" s="35"/>
      <c r="AC21" s="36"/>
      <c r="AD21" s="732"/>
      <c r="AE21" s="529"/>
      <c r="AF21" s="530"/>
      <c r="AG21" s="20"/>
      <c r="AH21" s="20"/>
      <c r="AI21" s="20"/>
      <c r="AJ21" s="20"/>
      <c r="AK21" s="268" t="s">
        <v>1293</v>
      </c>
      <c r="AL21" s="112"/>
      <c r="AM21" s="112"/>
      <c r="AN21" s="112"/>
      <c r="AO21" s="112"/>
      <c r="AP21" s="112"/>
      <c r="AQ21" s="112"/>
      <c r="AR21" s="266"/>
      <c r="AS21" s="733"/>
      <c r="AT21" s="526"/>
      <c r="AU21" s="734"/>
      <c r="AV21" s="527"/>
      <c r="AW21" s="526"/>
      <c r="AX21" s="734"/>
      <c r="AY21" s="527"/>
      <c r="AZ21" s="526"/>
      <c r="BA21" s="734"/>
      <c r="BB21" s="527"/>
      <c r="BC21" s="526"/>
      <c r="BD21" s="734"/>
      <c r="BE21" s="527"/>
      <c r="BF21" s="526"/>
      <c r="BG21" s="734"/>
      <c r="BH21" s="527"/>
      <c r="BI21" s="526"/>
      <c r="BJ21" s="268" t="s">
        <v>1294</v>
      </c>
      <c r="BK21" s="112"/>
      <c r="BL21" s="266"/>
      <c r="BM21" s="734"/>
      <c r="BN21" s="527"/>
      <c r="BO21" s="526"/>
    </row>
    <row r="22" spans="2:67" ht="13.5" customHeight="1" x14ac:dyDescent="0.25">
      <c r="B22" s="385" t="s">
        <v>1295</v>
      </c>
      <c r="C22" s="386"/>
      <c r="D22" s="386"/>
      <c r="E22" s="386"/>
      <c r="F22" s="386"/>
      <c r="G22" s="386"/>
      <c r="H22" s="386"/>
      <c r="I22" s="387"/>
      <c r="J22" s="503"/>
      <c r="K22" s="524"/>
      <c r="L22" s="533"/>
      <c r="M22" s="503"/>
      <c r="N22" s="524"/>
      <c r="O22" s="533"/>
      <c r="P22" s="503"/>
      <c r="Q22" s="524"/>
      <c r="R22" s="533"/>
      <c r="S22" s="503"/>
      <c r="T22" s="524"/>
      <c r="U22" s="533"/>
      <c r="V22" s="503"/>
      <c r="W22" s="524"/>
      <c r="X22" s="533"/>
      <c r="Y22" s="503"/>
      <c r="Z22" s="524"/>
      <c r="AA22" s="385" t="s">
        <v>1290</v>
      </c>
      <c r="AB22" s="39"/>
      <c r="AC22" s="48"/>
      <c r="AD22" s="533"/>
      <c r="AE22" s="503"/>
      <c r="AF22" s="524"/>
      <c r="AG22" s="20"/>
      <c r="AH22" s="20"/>
      <c r="AI22" s="20"/>
      <c r="AJ22" s="20"/>
      <c r="AK22" s="268" t="s">
        <v>1296</v>
      </c>
      <c r="AL22" s="112"/>
      <c r="AM22" s="112"/>
      <c r="AN22" s="112"/>
      <c r="AO22" s="112"/>
      <c r="AP22" s="112"/>
      <c r="AQ22" s="112"/>
      <c r="AR22" s="266"/>
      <c r="AS22" s="733"/>
      <c r="AT22" s="526"/>
      <c r="AU22" s="734"/>
      <c r="AV22" s="527"/>
      <c r="AW22" s="526"/>
      <c r="AX22" s="734"/>
      <c r="AY22" s="527"/>
      <c r="AZ22" s="526"/>
      <c r="BA22" s="734"/>
      <c r="BB22" s="527"/>
      <c r="BC22" s="526"/>
      <c r="BD22" s="734"/>
      <c r="BE22" s="527"/>
      <c r="BF22" s="526"/>
      <c r="BG22" s="734"/>
      <c r="BH22" s="527"/>
      <c r="BI22" s="526"/>
      <c r="BJ22" s="268"/>
      <c r="BK22" s="112"/>
      <c r="BL22" s="266"/>
      <c r="BM22" s="734"/>
      <c r="BN22" s="527"/>
      <c r="BO22" s="526"/>
    </row>
    <row r="23" spans="2:67" ht="13.5" customHeight="1" x14ac:dyDescent="0.25">
      <c r="B23" s="34"/>
      <c r="C23" s="383"/>
      <c r="D23" s="383"/>
      <c r="E23" s="383"/>
      <c r="F23" s="383"/>
      <c r="G23" s="383"/>
      <c r="H23" s="383"/>
      <c r="I23" s="384"/>
      <c r="J23" s="731"/>
      <c r="K23" s="530"/>
      <c r="L23" s="732"/>
      <c r="M23" s="529"/>
      <c r="N23" s="530"/>
      <c r="O23" s="732"/>
      <c r="P23" s="529"/>
      <c r="Q23" s="530"/>
      <c r="R23" s="732"/>
      <c r="S23" s="529"/>
      <c r="T23" s="530"/>
      <c r="U23" s="732"/>
      <c r="V23" s="529"/>
      <c r="W23" s="530"/>
      <c r="X23" s="732"/>
      <c r="Y23" s="529"/>
      <c r="Z23" s="530"/>
      <c r="AA23" s="34" t="s">
        <v>1288</v>
      </c>
      <c r="AB23" s="35"/>
      <c r="AC23" s="36"/>
      <c r="AD23" s="732"/>
      <c r="AE23" s="529"/>
      <c r="AF23" s="530"/>
      <c r="AG23" s="20"/>
      <c r="AH23" s="20"/>
      <c r="AI23" s="20"/>
      <c r="AJ23" s="20"/>
      <c r="AK23" s="268" t="s">
        <v>1297</v>
      </c>
      <c r="AL23" s="112"/>
      <c r="AM23" s="112"/>
      <c r="AN23" s="112"/>
      <c r="AO23" s="112"/>
      <c r="AP23" s="112"/>
      <c r="AQ23" s="112"/>
      <c r="AR23" s="266"/>
      <c r="AS23" s="733"/>
      <c r="AT23" s="526"/>
      <c r="AU23" s="734"/>
      <c r="AV23" s="527"/>
      <c r="AW23" s="526"/>
      <c r="AX23" s="734"/>
      <c r="AY23" s="527"/>
      <c r="AZ23" s="526"/>
      <c r="BA23" s="734"/>
      <c r="BB23" s="527"/>
      <c r="BC23" s="526"/>
      <c r="BD23" s="734"/>
      <c r="BE23" s="527"/>
      <c r="BF23" s="526"/>
      <c r="BG23" s="734"/>
      <c r="BH23" s="527"/>
      <c r="BI23" s="526"/>
      <c r="BJ23" s="268" t="s">
        <v>1294</v>
      </c>
      <c r="BK23" s="112"/>
      <c r="BL23" s="266"/>
      <c r="BM23" s="734"/>
      <c r="BN23" s="527"/>
      <c r="BO23" s="526"/>
    </row>
    <row r="24" spans="2:67" ht="13.5" customHeight="1" x14ac:dyDescent="0.25">
      <c r="B24" s="385" t="s">
        <v>1298</v>
      </c>
      <c r="C24" s="386"/>
      <c r="D24" s="386"/>
      <c r="E24" s="386"/>
      <c r="F24" s="386"/>
      <c r="G24" s="386"/>
      <c r="H24" s="386"/>
      <c r="I24" s="387"/>
      <c r="J24" s="503"/>
      <c r="K24" s="524"/>
      <c r="L24" s="533"/>
      <c r="M24" s="503"/>
      <c r="N24" s="524"/>
      <c r="O24" s="533"/>
      <c r="P24" s="503"/>
      <c r="Q24" s="524"/>
      <c r="R24" s="533"/>
      <c r="S24" s="503"/>
      <c r="T24" s="524"/>
      <c r="U24" s="533"/>
      <c r="V24" s="503"/>
      <c r="W24" s="524"/>
      <c r="X24" s="533"/>
      <c r="Y24" s="503"/>
      <c r="Z24" s="524"/>
      <c r="AA24" s="385" t="s">
        <v>1290</v>
      </c>
      <c r="AB24" s="39"/>
      <c r="AC24" s="48"/>
      <c r="AD24" s="533"/>
      <c r="AE24" s="503"/>
      <c r="AF24" s="524"/>
      <c r="AG24" s="20"/>
      <c r="AH24" s="20"/>
      <c r="AI24" s="20"/>
      <c r="AJ24" s="20"/>
      <c r="AK24" s="268" t="s">
        <v>1299</v>
      </c>
      <c r="AL24" s="112"/>
      <c r="AM24" s="112"/>
      <c r="AN24" s="112"/>
      <c r="AO24" s="112"/>
      <c r="AP24" s="112"/>
      <c r="AQ24" s="112"/>
      <c r="AR24" s="266"/>
      <c r="AS24" s="733"/>
      <c r="AT24" s="526"/>
      <c r="AU24" s="734"/>
      <c r="AV24" s="527"/>
      <c r="AW24" s="526"/>
      <c r="AX24" s="734"/>
      <c r="AY24" s="527"/>
      <c r="AZ24" s="526"/>
      <c r="BA24" s="734"/>
      <c r="BB24" s="527"/>
      <c r="BC24" s="526"/>
      <c r="BD24" s="734"/>
      <c r="BE24" s="527"/>
      <c r="BF24" s="526"/>
      <c r="BG24" s="734"/>
      <c r="BH24" s="527"/>
      <c r="BI24" s="526"/>
      <c r="BJ24" s="268" t="s">
        <v>1294</v>
      </c>
      <c r="BK24" s="112"/>
      <c r="BL24" s="266"/>
      <c r="BM24" s="734"/>
      <c r="BN24" s="527"/>
      <c r="BO24" s="526"/>
    </row>
    <row r="25" spans="2:67" ht="13.5" customHeight="1" x14ac:dyDescent="0.25">
      <c r="B25" s="34"/>
      <c r="C25" s="383"/>
      <c r="D25" s="383"/>
      <c r="E25" s="383"/>
      <c r="F25" s="383"/>
      <c r="G25" s="383"/>
      <c r="H25" s="383"/>
      <c r="I25" s="384"/>
      <c r="J25" s="731"/>
      <c r="K25" s="530"/>
      <c r="L25" s="732"/>
      <c r="M25" s="529"/>
      <c r="N25" s="530"/>
      <c r="O25" s="732"/>
      <c r="P25" s="529"/>
      <c r="Q25" s="530"/>
      <c r="R25" s="732"/>
      <c r="S25" s="529"/>
      <c r="T25" s="530"/>
      <c r="U25" s="732"/>
      <c r="V25" s="529"/>
      <c r="W25" s="530"/>
      <c r="X25" s="732"/>
      <c r="Y25" s="529"/>
      <c r="Z25" s="530"/>
      <c r="AA25" s="34" t="s">
        <v>1288</v>
      </c>
      <c r="AB25" s="35"/>
      <c r="AC25" s="36"/>
      <c r="AD25" s="732"/>
      <c r="AE25" s="529"/>
      <c r="AF25" s="530"/>
      <c r="AG25" s="20"/>
      <c r="AH25" s="20"/>
      <c r="AI25" s="20"/>
      <c r="AJ25" s="20"/>
      <c r="AK25" s="268" t="s">
        <v>1300</v>
      </c>
      <c r="AL25" s="112"/>
      <c r="AM25" s="112"/>
      <c r="AN25" s="112"/>
      <c r="AO25" s="112"/>
      <c r="AP25" s="112"/>
      <c r="AQ25" s="112"/>
      <c r="AR25" s="266"/>
      <c r="AS25" s="733"/>
      <c r="AT25" s="526"/>
      <c r="AU25" s="734"/>
      <c r="AV25" s="527"/>
      <c r="AW25" s="526"/>
      <c r="AX25" s="734"/>
      <c r="AY25" s="527"/>
      <c r="AZ25" s="526"/>
      <c r="BA25" s="734"/>
      <c r="BB25" s="527"/>
      <c r="BC25" s="526"/>
      <c r="BD25" s="734"/>
      <c r="BE25" s="527"/>
      <c r="BF25" s="526"/>
      <c r="BG25" s="734"/>
      <c r="BH25" s="527"/>
      <c r="BI25" s="526"/>
      <c r="BJ25" s="268" t="s">
        <v>1294</v>
      </c>
      <c r="BK25" s="112"/>
      <c r="BL25" s="266"/>
      <c r="BM25" s="734"/>
      <c r="BN25" s="527"/>
      <c r="BO25" s="526"/>
    </row>
    <row r="26" spans="2:67" ht="13.5" customHeight="1" x14ac:dyDescent="0.25">
      <c r="B26" s="385" t="s">
        <v>1301</v>
      </c>
      <c r="C26" s="386"/>
      <c r="D26" s="386"/>
      <c r="E26" s="386"/>
      <c r="F26" s="386"/>
      <c r="G26" s="386"/>
      <c r="H26" s="386"/>
      <c r="I26" s="387"/>
      <c r="J26" s="503"/>
      <c r="K26" s="524"/>
      <c r="L26" s="533"/>
      <c r="M26" s="503"/>
      <c r="N26" s="524"/>
      <c r="O26" s="533"/>
      <c r="P26" s="503"/>
      <c r="Q26" s="524"/>
      <c r="R26" s="533"/>
      <c r="S26" s="503"/>
      <c r="T26" s="524"/>
      <c r="U26" s="533"/>
      <c r="V26" s="503"/>
      <c r="W26" s="524"/>
      <c r="X26" s="533"/>
      <c r="Y26" s="503"/>
      <c r="Z26" s="524"/>
      <c r="AA26" s="385" t="s">
        <v>1290</v>
      </c>
      <c r="AB26" s="39"/>
      <c r="AC26" s="48"/>
      <c r="AD26" s="533"/>
      <c r="AE26" s="503"/>
      <c r="AF26" s="524"/>
      <c r="AG26" s="20"/>
      <c r="AH26" s="20"/>
      <c r="AI26" s="20"/>
      <c r="AJ26" s="20"/>
      <c r="AK26" s="268" t="s">
        <v>1302</v>
      </c>
      <c r="AL26" s="112"/>
      <c r="AM26" s="112"/>
      <c r="AN26" s="112"/>
      <c r="AO26" s="112"/>
      <c r="AP26" s="112"/>
      <c r="AQ26" s="112"/>
      <c r="AR26" s="266"/>
      <c r="AS26" s="733"/>
      <c r="AT26" s="526"/>
      <c r="AU26" s="734"/>
      <c r="AV26" s="527"/>
      <c r="AW26" s="526"/>
      <c r="AX26" s="734"/>
      <c r="AY26" s="527"/>
      <c r="AZ26" s="526"/>
      <c r="BA26" s="734"/>
      <c r="BB26" s="527"/>
      <c r="BC26" s="526"/>
      <c r="BD26" s="734"/>
      <c r="BE26" s="527"/>
      <c r="BF26" s="526"/>
      <c r="BG26" s="734"/>
      <c r="BH26" s="527"/>
      <c r="BI26" s="526"/>
      <c r="BJ26" s="268" t="s">
        <v>1294</v>
      </c>
      <c r="BK26" s="112"/>
      <c r="BL26" s="266"/>
      <c r="BM26" s="734"/>
      <c r="BN26" s="527"/>
      <c r="BO26" s="526"/>
    </row>
    <row r="27" spans="2:67" ht="13.5" customHeight="1" x14ac:dyDescent="0.25">
      <c r="B27" s="268" t="s">
        <v>1303</v>
      </c>
      <c r="C27" s="112"/>
      <c r="D27" s="112"/>
      <c r="E27" s="112"/>
      <c r="F27" s="112"/>
      <c r="G27" s="112"/>
      <c r="H27" s="112"/>
      <c r="I27" s="266"/>
      <c r="J27" s="733"/>
      <c r="K27" s="526"/>
      <c r="L27" s="734"/>
      <c r="M27" s="527"/>
      <c r="N27" s="526"/>
      <c r="O27" s="734"/>
      <c r="P27" s="527"/>
      <c r="Q27" s="526"/>
      <c r="R27" s="734"/>
      <c r="S27" s="527"/>
      <c r="T27" s="526"/>
      <c r="U27" s="734"/>
      <c r="V27" s="527"/>
      <c r="W27" s="526"/>
      <c r="X27" s="734"/>
      <c r="Y27" s="527"/>
      <c r="Z27" s="526"/>
      <c r="AA27" s="268" t="s">
        <v>1279</v>
      </c>
      <c r="AB27" s="112"/>
      <c r="AC27" s="266"/>
      <c r="AD27" s="734"/>
      <c r="AE27" s="527"/>
      <c r="AF27" s="526"/>
      <c r="AG27" s="20"/>
      <c r="AH27" s="20"/>
      <c r="AI27" s="20"/>
      <c r="AJ27" s="20"/>
      <c r="AK27" s="268"/>
      <c r="AL27" s="112"/>
      <c r="AM27" s="112"/>
      <c r="AN27" s="112"/>
      <c r="AO27" s="112"/>
      <c r="AP27" s="112"/>
      <c r="AQ27" s="112"/>
      <c r="AR27" s="266"/>
      <c r="AS27" s="733"/>
      <c r="AT27" s="526"/>
      <c r="AU27" s="734"/>
      <c r="AV27" s="527"/>
      <c r="AW27" s="526"/>
      <c r="AX27" s="734"/>
      <c r="AY27" s="527"/>
      <c r="AZ27" s="526"/>
      <c r="BA27" s="734"/>
      <c r="BB27" s="527"/>
      <c r="BC27" s="526"/>
      <c r="BD27" s="734"/>
      <c r="BE27" s="527"/>
      <c r="BF27" s="526"/>
      <c r="BG27" s="734"/>
      <c r="BH27" s="527"/>
      <c r="BI27" s="526"/>
      <c r="BJ27" s="34"/>
      <c r="BK27" s="112"/>
      <c r="BL27" s="266"/>
      <c r="BM27" s="734"/>
      <c r="BN27" s="527"/>
      <c r="BO27" s="526"/>
    </row>
    <row r="28" spans="2:67" ht="13.5" customHeight="1" x14ac:dyDescent="0.25">
      <c r="B28" s="268" t="s">
        <v>1304</v>
      </c>
      <c r="C28" s="112"/>
      <c r="D28" s="112"/>
      <c r="E28" s="112"/>
      <c r="F28" s="112"/>
      <c r="G28" s="112"/>
      <c r="H28" s="112"/>
      <c r="I28" s="266"/>
      <c r="J28" s="733"/>
      <c r="K28" s="526"/>
      <c r="L28" s="734"/>
      <c r="M28" s="527"/>
      <c r="N28" s="526"/>
      <c r="O28" s="734"/>
      <c r="P28" s="527"/>
      <c r="Q28" s="526"/>
      <c r="R28" s="734"/>
      <c r="S28" s="527"/>
      <c r="T28" s="526"/>
      <c r="U28" s="734"/>
      <c r="V28" s="527"/>
      <c r="W28" s="526"/>
      <c r="X28" s="734"/>
      <c r="Y28" s="527"/>
      <c r="Z28" s="526"/>
      <c r="AA28" s="268" t="s">
        <v>1279</v>
      </c>
      <c r="AB28" s="112"/>
      <c r="AC28" s="266"/>
      <c r="AD28" s="734"/>
      <c r="AE28" s="527"/>
      <c r="AF28" s="526"/>
      <c r="AG28" s="20"/>
      <c r="AH28" s="20"/>
      <c r="AI28" s="20"/>
      <c r="AJ28" s="20"/>
      <c r="AK28" s="34"/>
      <c r="AL28" s="35"/>
      <c r="AM28" s="35"/>
      <c r="AN28" s="35"/>
      <c r="AO28" s="35"/>
      <c r="AP28" s="35"/>
      <c r="AQ28" s="35"/>
      <c r="AR28" s="35"/>
      <c r="AS28" s="746"/>
      <c r="AT28" s="530"/>
      <c r="AU28" s="732"/>
      <c r="AV28" s="529"/>
      <c r="AW28" s="530"/>
      <c r="AX28" s="732"/>
      <c r="AY28" s="529"/>
      <c r="AZ28" s="530"/>
      <c r="BA28" s="732"/>
      <c r="BB28" s="529"/>
      <c r="BC28" s="530"/>
      <c r="BD28" s="732"/>
      <c r="BE28" s="529"/>
      <c r="BF28" s="530"/>
      <c r="BG28" s="732"/>
      <c r="BH28" s="529"/>
      <c r="BI28" s="530"/>
      <c r="BJ28" s="732"/>
      <c r="BK28" s="529"/>
      <c r="BL28" s="530"/>
      <c r="BM28" s="732"/>
      <c r="BN28" s="529"/>
      <c r="BO28" s="530"/>
    </row>
    <row r="29" spans="2:67" ht="13.5" customHeight="1" x14ac:dyDescent="0.25">
      <c r="B29" s="268" t="s">
        <v>1305</v>
      </c>
      <c r="C29" s="112"/>
      <c r="D29" s="112"/>
      <c r="E29" s="112"/>
      <c r="F29" s="112"/>
      <c r="G29" s="112"/>
      <c r="H29" s="112"/>
      <c r="I29" s="266"/>
      <c r="J29" s="733"/>
      <c r="K29" s="526"/>
      <c r="L29" s="734"/>
      <c r="M29" s="527"/>
      <c r="N29" s="526"/>
      <c r="O29" s="734"/>
      <c r="P29" s="527"/>
      <c r="Q29" s="526"/>
      <c r="R29" s="734"/>
      <c r="S29" s="527"/>
      <c r="T29" s="526"/>
      <c r="U29" s="734"/>
      <c r="V29" s="527"/>
      <c r="W29" s="526"/>
      <c r="X29" s="734"/>
      <c r="Y29" s="527"/>
      <c r="Z29" s="526"/>
      <c r="AA29" s="268" t="s">
        <v>1283</v>
      </c>
      <c r="AB29" s="112"/>
      <c r="AC29" s="266"/>
      <c r="AD29" s="734"/>
      <c r="AE29" s="527"/>
      <c r="AF29" s="526"/>
      <c r="AG29" s="20"/>
      <c r="AH29" s="20"/>
      <c r="AI29" s="20"/>
      <c r="AJ29" s="20"/>
      <c r="AK29" s="160" t="s">
        <v>1306</v>
      </c>
      <c r="AL29" s="39"/>
      <c r="AM29" s="39"/>
      <c r="AN29" s="39"/>
      <c r="AO29" s="39"/>
      <c r="AP29" s="39"/>
      <c r="AQ29" s="39"/>
      <c r="AR29" s="39"/>
      <c r="AS29" s="533"/>
      <c r="AT29" s="524"/>
      <c r="AU29" s="533"/>
      <c r="AV29" s="503"/>
      <c r="AW29" s="524"/>
      <c r="AX29" s="533"/>
      <c r="AY29" s="503"/>
      <c r="AZ29" s="524"/>
      <c r="BA29" s="533"/>
      <c r="BB29" s="503"/>
      <c r="BC29" s="524"/>
      <c r="BD29" s="533"/>
      <c r="BE29" s="503"/>
      <c r="BF29" s="524"/>
      <c r="BG29" s="533"/>
      <c r="BH29" s="503"/>
      <c r="BI29" s="524"/>
      <c r="BJ29" s="533"/>
      <c r="BK29" s="503"/>
      <c r="BL29" s="524"/>
      <c r="BM29" s="533"/>
      <c r="BN29" s="503"/>
      <c r="BO29" s="524"/>
    </row>
    <row r="30" spans="2:67" ht="13.5" customHeight="1" x14ac:dyDescent="0.25">
      <c r="B30" s="268" t="s">
        <v>1307</v>
      </c>
      <c r="C30" s="112"/>
      <c r="D30" s="112"/>
      <c r="E30" s="112"/>
      <c r="F30" s="112"/>
      <c r="G30" s="112"/>
      <c r="H30" s="112"/>
      <c r="I30" s="266"/>
      <c r="J30" s="733"/>
      <c r="K30" s="526"/>
      <c r="L30" s="734"/>
      <c r="M30" s="527"/>
      <c r="N30" s="526"/>
      <c r="O30" s="734"/>
      <c r="P30" s="527"/>
      <c r="Q30" s="526"/>
      <c r="R30" s="734"/>
      <c r="S30" s="527"/>
      <c r="T30" s="526"/>
      <c r="U30" s="734"/>
      <c r="V30" s="527"/>
      <c r="W30" s="526"/>
      <c r="X30" s="734"/>
      <c r="Y30" s="527"/>
      <c r="Z30" s="526"/>
      <c r="AA30" s="268"/>
      <c r="AB30" s="112"/>
      <c r="AC30" s="266"/>
      <c r="AD30" s="734"/>
      <c r="AE30" s="527"/>
      <c r="AF30" s="526"/>
      <c r="AG30" s="20"/>
      <c r="AH30" s="20"/>
      <c r="AI30" s="20"/>
      <c r="AJ30" s="20"/>
      <c r="AK30" s="34"/>
      <c r="AL30" s="35"/>
      <c r="AM30" s="35"/>
      <c r="AN30" s="35"/>
      <c r="AO30" s="35"/>
      <c r="AP30" s="35"/>
      <c r="AQ30" s="35"/>
      <c r="AR30" s="36"/>
      <c r="AS30" s="731"/>
      <c r="AT30" s="530"/>
      <c r="AU30" s="732"/>
      <c r="AV30" s="529"/>
      <c r="AW30" s="530"/>
      <c r="AX30" s="732"/>
      <c r="AY30" s="529"/>
      <c r="AZ30" s="530"/>
      <c r="BA30" s="732"/>
      <c r="BB30" s="529"/>
      <c r="BC30" s="530"/>
      <c r="BD30" s="732"/>
      <c r="BE30" s="529"/>
      <c r="BF30" s="530"/>
      <c r="BG30" s="732"/>
      <c r="BH30" s="529"/>
      <c r="BI30" s="530"/>
      <c r="BJ30" s="732"/>
      <c r="BK30" s="529"/>
      <c r="BL30" s="530"/>
      <c r="BM30" s="732"/>
      <c r="BN30" s="529"/>
      <c r="BO30" s="530"/>
    </row>
    <row r="31" spans="2:67" ht="13.5" customHeight="1" x14ac:dyDescent="0.25">
      <c r="B31" s="268" t="s">
        <v>1308</v>
      </c>
      <c r="C31" s="112"/>
      <c r="D31" s="112"/>
      <c r="E31" s="112"/>
      <c r="F31" s="112"/>
      <c r="G31" s="112"/>
      <c r="H31" s="112"/>
      <c r="I31" s="266"/>
      <c r="J31" s="733"/>
      <c r="K31" s="526"/>
      <c r="L31" s="734"/>
      <c r="M31" s="527"/>
      <c r="N31" s="526"/>
      <c r="O31" s="734"/>
      <c r="P31" s="527"/>
      <c r="Q31" s="526"/>
      <c r="R31" s="734"/>
      <c r="S31" s="527"/>
      <c r="T31" s="526"/>
      <c r="U31" s="734"/>
      <c r="V31" s="527"/>
      <c r="W31" s="526"/>
      <c r="X31" s="734"/>
      <c r="Y31" s="527"/>
      <c r="Z31" s="526"/>
      <c r="AA31" s="268"/>
      <c r="AB31" s="112"/>
      <c r="AC31" s="266"/>
      <c r="AD31" s="734"/>
      <c r="AE31" s="527"/>
      <c r="AF31" s="526"/>
      <c r="AG31" s="20"/>
      <c r="AH31" s="20"/>
      <c r="AI31" s="20"/>
      <c r="AJ31" s="20"/>
      <c r="AK31" s="160" t="s">
        <v>1309</v>
      </c>
      <c r="AL31" s="39"/>
      <c r="AM31" s="39"/>
      <c r="AN31" s="39"/>
      <c r="AO31" s="39"/>
      <c r="AP31" s="39"/>
      <c r="AQ31" s="39"/>
      <c r="AR31" s="48"/>
      <c r="AS31" s="503"/>
      <c r="AT31" s="524"/>
      <c r="AU31" s="533"/>
      <c r="AV31" s="503"/>
      <c r="AW31" s="524"/>
      <c r="AX31" s="533"/>
      <c r="AY31" s="503"/>
      <c r="AZ31" s="524"/>
      <c r="BA31" s="533"/>
      <c r="BB31" s="503"/>
      <c r="BC31" s="524"/>
      <c r="BD31" s="533"/>
      <c r="BE31" s="503"/>
      <c r="BF31" s="524"/>
      <c r="BG31" s="533"/>
      <c r="BH31" s="503"/>
      <c r="BI31" s="524"/>
      <c r="BJ31" s="533"/>
      <c r="BK31" s="503"/>
      <c r="BL31" s="524"/>
      <c r="BM31" s="533"/>
      <c r="BN31" s="503"/>
      <c r="BO31" s="524"/>
    </row>
    <row r="32" spans="2:67" ht="13.5" customHeight="1" x14ac:dyDescent="0.25">
      <c r="B32" s="268" t="s">
        <v>1310</v>
      </c>
      <c r="C32" s="112"/>
      <c r="D32" s="112"/>
      <c r="E32" s="112"/>
      <c r="F32" s="112"/>
      <c r="G32" s="112"/>
      <c r="H32" s="112"/>
      <c r="I32" s="266"/>
      <c r="J32" s="733"/>
      <c r="K32" s="526"/>
      <c r="L32" s="734"/>
      <c r="M32" s="527"/>
      <c r="N32" s="526"/>
      <c r="O32" s="734"/>
      <c r="P32" s="527"/>
      <c r="Q32" s="526"/>
      <c r="R32" s="734"/>
      <c r="S32" s="527"/>
      <c r="T32" s="526"/>
      <c r="U32" s="734"/>
      <c r="V32" s="527"/>
      <c r="W32" s="526"/>
      <c r="X32" s="734"/>
      <c r="Y32" s="527"/>
      <c r="Z32" s="526"/>
      <c r="AA32" s="268"/>
      <c r="AB32" s="112"/>
      <c r="AC32" s="266"/>
      <c r="AD32" s="734"/>
      <c r="AE32" s="527"/>
      <c r="AF32" s="526"/>
      <c r="AG32" s="20"/>
      <c r="AH32" s="20"/>
      <c r="AI32" s="20"/>
      <c r="AJ32" s="20"/>
      <c r="AK32" s="34"/>
      <c r="AL32" s="35"/>
      <c r="AM32" s="35"/>
      <c r="AN32" s="35"/>
      <c r="AO32" s="35"/>
      <c r="AP32" s="35"/>
      <c r="AQ32" s="35"/>
      <c r="AR32" s="36"/>
      <c r="AS32" s="746"/>
      <c r="AT32" s="530"/>
      <c r="AU32" s="732"/>
      <c r="AV32" s="529"/>
      <c r="AW32" s="530"/>
      <c r="AX32" s="732"/>
      <c r="AY32" s="529"/>
      <c r="AZ32" s="530"/>
      <c r="BA32" s="732"/>
      <c r="BB32" s="529"/>
      <c r="BC32" s="530"/>
      <c r="BD32" s="732"/>
      <c r="BE32" s="529"/>
      <c r="BF32" s="530"/>
      <c r="BG32" s="691"/>
      <c r="BH32" s="529"/>
      <c r="BI32" s="530"/>
      <c r="BJ32" s="691"/>
      <c r="BK32" s="529"/>
      <c r="BL32" s="530"/>
      <c r="BM32" s="691"/>
      <c r="BN32" s="529"/>
      <c r="BO32" s="530"/>
    </row>
    <row r="33" spans="1:71" ht="13.5" customHeight="1" x14ac:dyDescent="0.25">
      <c r="B33" s="268" t="s">
        <v>1311</v>
      </c>
      <c r="C33" s="112"/>
      <c r="D33" s="112"/>
      <c r="E33" s="112"/>
      <c r="F33" s="112"/>
      <c r="G33" s="112"/>
      <c r="H33" s="112"/>
      <c r="I33" s="266"/>
      <c r="J33" s="733"/>
      <c r="K33" s="526"/>
      <c r="L33" s="734"/>
      <c r="M33" s="527"/>
      <c r="N33" s="526"/>
      <c r="O33" s="734"/>
      <c r="P33" s="527"/>
      <c r="Q33" s="526"/>
      <c r="R33" s="734"/>
      <c r="S33" s="527"/>
      <c r="T33" s="526"/>
      <c r="U33" s="734"/>
      <c r="V33" s="527"/>
      <c r="W33" s="526"/>
      <c r="X33" s="734"/>
      <c r="Y33" s="527"/>
      <c r="Z33" s="526"/>
      <c r="AA33" s="268"/>
      <c r="AB33" s="112"/>
      <c r="AC33" s="266"/>
      <c r="AD33" s="734"/>
      <c r="AE33" s="527"/>
      <c r="AF33" s="526"/>
      <c r="AG33" s="20"/>
      <c r="AH33" s="20"/>
      <c r="AI33" s="20"/>
      <c r="AJ33" s="20"/>
      <c r="AK33" s="160" t="s">
        <v>1312</v>
      </c>
      <c r="AL33" s="39"/>
      <c r="AM33" s="39"/>
      <c r="AN33" s="39"/>
      <c r="AO33" s="39"/>
      <c r="AP33" s="39"/>
      <c r="AQ33" s="39"/>
      <c r="AR33" s="48"/>
      <c r="AS33" s="533"/>
      <c r="AT33" s="524"/>
      <c r="AU33" s="533"/>
      <c r="AV33" s="503"/>
      <c r="AW33" s="524"/>
      <c r="AX33" s="533"/>
      <c r="AY33" s="503"/>
      <c r="AZ33" s="524"/>
      <c r="BA33" s="533"/>
      <c r="BB33" s="503"/>
      <c r="BC33" s="524"/>
      <c r="BD33" s="533"/>
      <c r="BE33" s="503"/>
      <c r="BF33" s="524"/>
      <c r="BG33" s="533"/>
      <c r="BH33" s="503"/>
      <c r="BI33" s="524"/>
      <c r="BJ33" s="533"/>
      <c r="BK33" s="503"/>
      <c r="BL33" s="524"/>
      <c r="BM33" s="533"/>
      <c r="BN33" s="503"/>
      <c r="BO33" s="524"/>
    </row>
    <row r="34" spans="1:71" ht="13.5" customHeight="1" x14ac:dyDescent="0.25">
      <c r="B34" s="268" t="s">
        <v>1313</v>
      </c>
      <c r="C34" s="112"/>
      <c r="D34" s="112"/>
      <c r="E34" s="112"/>
      <c r="F34" s="112"/>
      <c r="G34" s="112"/>
      <c r="H34" s="112"/>
      <c r="I34" s="266"/>
      <c r="J34" s="733"/>
      <c r="K34" s="526"/>
      <c r="L34" s="734"/>
      <c r="M34" s="527"/>
      <c r="N34" s="526"/>
      <c r="O34" s="734"/>
      <c r="P34" s="527"/>
      <c r="Q34" s="526"/>
      <c r="R34" s="734"/>
      <c r="S34" s="527"/>
      <c r="T34" s="526"/>
      <c r="U34" s="734"/>
      <c r="V34" s="527"/>
      <c r="W34" s="526"/>
      <c r="X34" s="734"/>
      <c r="Y34" s="527"/>
      <c r="Z34" s="526"/>
      <c r="AA34" s="268"/>
      <c r="AB34" s="112"/>
      <c r="AC34" s="266"/>
      <c r="AD34" s="734"/>
      <c r="AE34" s="527"/>
      <c r="AF34" s="526"/>
      <c r="AG34" s="20"/>
      <c r="AH34" s="20"/>
      <c r="AI34" s="20"/>
      <c r="AJ34" s="20"/>
      <c r="AK34" s="34"/>
      <c r="AL34" s="35"/>
      <c r="AM34" s="35"/>
      <c r="AN34" s="35"/>
      <c r="AO34" s="35"/>
      <c r="AP34" s="35"/>
      <c r="AQ34" s="35"/>
      <c r="AR34" s="36"/>
      <c r="AS34" s="746"/>
      <c r="AT34" s="530"/>
      <c r="AU34" s="732"/>
      <c r="AV34" s="529"/>
      <c r="AW34" s="530"/>
      <c r="AX34" s="732"/>
      <c r="AY34" s="529"/>
      <c r="AZ34" s="530"/>
      <c r="BA34" s="732"/>
      <c r="BB34" s="529"/>
      <c r="BC34" s="530"/>
      <c r="BD34" s="732"/>
      <c r="BE34" s="529"/>
      <c r="BF34" s="530"/>
      <c r="BG34" s="691"/>
      <c r="BH34" s="529"/>
      <c r="BI34" s="530"/>
      <c r="BJ34" s="691"/>
      <c r="BK34" s="529"/>
      <c r="BL34" s="530"/>
      <c r="BM34" s="691"/>
      <c r="BN34" s="529"/>
      <c r="BO34" s="530"/>
    </row>
    <row r="35" spans="1:71" ht="13.5" customHeight="1" x14ac:dyDescent="0.25">
      <c r="B35" s="265" t="s">
        <v>1314</v>
      </c>
      <c r="C35" s="112"/>
      <c r="D35" s="112"/>
      <c r="E35" s="112"/>
      <c r="F35" s="112"/>
      <c r="G35" s="112"/>
      <c r="H35" s="112"/>
      <c r="I35" s="266"/>
      <c r="J35" s="733"/>
      <c r="K35" s="526"/>
      <c r="L35" s="734"/>
      <c r="M35" s="527"/>
      <c r="N35" s="526"/>
      <c r="O35" s="734"/>
      <c r="P35" s="527"/>
      <c r="Q35" s="526"/>
      <c r="R35" s="734"/>
      <c r="S35" s="527"/>
      <c r="T35" s="526"/>
      <c r="U35" s="734"/>
      <c r="V35" s="527"/>
      <c r="W35" s="526"/>
      <c r="X35" s="734"/>
      <c r="Y35" s="527"/>
      <c r="Z35" s="526"/>
      <c r="AA35" s="268"/>
      <c r="AB35" s="112"/>
      <c r="AC35" s="266"/>
      <c r="AD35" s="734"/>
      <c r="AE35" s="527"/>
      <c r="AF35" s="526"/>
      <c r="AG35" s="20"/>
      <c r="AH35" s="20"/>
      <c r="AI35" s="20"/>
      <c r="AJ35" s="20"/>
      <c r="AK35" s="160" t="s">
        <v>1315</v>
      </c>
      <c r="AL35" s="39"/>
      <c r="AM35" s="39"/>
      <c r="AN35" s="39"/>
      <c r="AO35" s="39"/>
      <c r="AP35" s="39"/>
      <c r="AQ35" s="39"/>
      <c r="AR35" s="48"/>
      <c r="AS35" s="533"/>
      <c r="AT35" s="524"/>
      <c r="AU35" s="533"/>
      <c r="AV35" s="503"/>
      <c r="AW35" s="524"/>
      <c r="AX35" s="533"/>
      <c r="AY35" s="503"/>
      <c r="AZ35" s="524"/>
      <c r="BA35" s="533"/>
      <c r="BB35" s="503"/>
      <c r="BC35" s="524"/>
      <c r="BD35" s="533"/>
      <c r="BE35" s="503"/>
      <c r="BF35" s="524"/>
      <c r="BG35" s="533"/>
      <c r="BH35" s="503"/>
      <c r="BI35" s="524"/>
      <c r="BJ35" s="533"/>
      <c r="BK35" s="503"/>
      <c r="BL35" s="524"/>
      <c r="BM35" s="533"/>
      <c r="BN35" s="503"/>
      <c r="BO35" s="524"/>
    </row>
    <row r="36" spans="1:71" ht="13.5" customHeight="1" x14ac:dyDescent="0.25">
      <c r="B36" s="159" t="s">
        <v>1312</v>
      </c>
      <c r="C36" s="112"/>
      <c r="D36" s="112"/>
      <c r="E36" s="112"/>
      <c r="F36" s="112"/>
      <c r="G36" s="112"/>
      <c r="H36" s="112"/>
      <c r="I36" s="266"/>
      <c r="J36" s="733"/>
      <c r="K36" s="526"/>
      <c r="L36" s="734"/>
      <c r="M36" s="527"/>
      <c r="N36" s="526"/>
      <c r="O36" s="734"/>
      <c r="P36" s="527"/>
      <c r="Q36" s="526"/>
      <c r="R36" s="734"/>
      <c r="S36" s="527"/>
      <c r="T36" s="526"/>
      <c r="U36" s="734"/>
      <c r="V36" s="527"/>
      <c r="W36" s="526"/>
      <c r="X36" s="734"/>
      <c r="Y36" s="527"/>
      <c r="Z36" s="526"/>
      <c r="AA36" s="268"/>
      <c r="AB36" s="112"/>
      <c r="AC36" s="266"/>
      <c r="AD36" s="734"/>
      <c r="AE36" s="527"/>
      <c r="AF36" s="526"/>
      <c r="AG36" s="20"/>
      <c r="AH36" s="20"/>
      <c r="AI36" s="20"/>
      <c r="AJ36" s="20"/>
      <c r="AK36" s="34"/>
      <c r="AL36" s="35"/>
      <c r="AM36" s="35"/>
      <c r="AN36" s="35"/>
      <c r="AO36" s="35"/>
      <c r="AP36" s="35"/>
      <c r="AQ36" s="35"/>
      <c r="AR36" s="36"/>
      <c r="AS36" s="746"/>
      <c r="AT36" s="530"/>
      <c r="AU36" s="732"/>
      <c r="AV36" s="529"/>
      <c r="AW36" s="530"/>
      <c r="AX36" s="732"/>
      <c r="AY36" s="529"/>
      <c r="AZ36" s="530"/>
      <c r="BA36" s="732"/>
      <c r="BB36" s="529"/>
      <c r="BC36" s="530"/>
      <c r="BD36" s="732"/>
      <c r="BE36" s="529"/>
      <c r="BF36" s="530"/>
      <c r="BG36" s="691"/>
      <c r="BH36" s="529"/>
      <c r="BI36" s="530"/>
      <c r="BJ36" s="732"/>
      <c r="BK36" s="529"/>
      <c r="BL36" s="530"/>
      <c r="BM36" s="732"/>
      <c r="BN36" s="529"/>
      <c r="BO36" s="530"/>
    </row>
    <row r="37" spans="1:71" ht="13.5" customHeight="1" x14ac:dyDescent="0.25">
      <c r="B37" s="159" t="s">
        <v>1315</v>
      </c>
      <c r="C37" s="112"/>
      <c r="D37" s="112"/>
      <c r="E37" s="112"/>
      <c r="F37" s="112"/>
      <c r="G37" s="112"/>
      <c r="H37" s="112"/>
      <c r="I37" s="266"/>
      <c r="J37" s="733"/>
      <c r="K37" s="526"/>
      <c r="L37" s="734"/>
      <c r="M37" s="527"/>
      <c r="N37" s="526"/>
      <c r="O37" s="734"/>
      <c r="P37" s="527"/>
      <c r="Q37" s="526"/>
      <c r="R37" s="734"/>
      <c r="S37" s="527"/>
      <c r="T37" s="526"/>
      <c r="U37" s="734"/>
      <c r="V37" s="527"/>
      <c r="W37" s="526"/>
      <c r="X37" s="734"/>
      <c r="Y37" s="527"/>
      <c r="Z37" s="526"/>
      <c r="AA37" s="734"/>
      <c r="AB37" s="527"/>
      <c r="AC37" s="526"/>
      <c r="AD37" s="734"/>
      <c r="AE37" s="527"/>
      <c r="AF37" s="526"/>
      <c r="AG37" s="20"/>
      <c r="AH37" s="20"/>
      <c r="AI37" s="20"/>
      <c r="AJ37" s="20"/>
      <c r="AK37" s="160" t="s">
        <v>1316</v>
      </c>
      <c r="AL37" s="39"/>
      <c r="AM37" s="39"/>
      <c r="AN37" s="39"/>
      <c r="AO37" s="39"/>
      <c r="AP37" s="39"/>
      <c r="AQ37" s="39"/>
      <c r="AR37" s="48"/>
      <c r="AS37" s="533"/>
      <c r="AT37" s="524"/>
      <c r="AU37" s="533"/>
      <c r="AV37" s="503"/>
      <c r="AW37" s="524"/>
      <c r="AX37" s="533"/>
      <c r="AY37" s="503"/>
      <c r="AZ37" s="524"/>
      <c r="BA37" s="533"/>
      <c r="BB37" s="503"/>
      <c r="BC37" s="524"/>
      <c r="BD37" s="533"/>
      <c r="BE37" s="503"/>
      <c r="BF37" s="524"/>
      <c r="BG37" s="533"/>
      <c r="BH37" s="503"/>
      <c r="BI37" s="524"/>
      <c r="BJ37" s="533"/>
      <c r="BK37" s="503"/>
      <c r="BL37" s="524"/>
      <c r="BM37" s="533"/>
      <c r="BN37" s="503"/>
      <c r="BO37" s="524"/>
    </row>
    <row r="38" spans="1:71" ht="13.5" customHeight="1" x14ac:dyDescent="0.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row>
    <row r="39" spans="1:71" ht="13.5" customHeight="1" x14ac:dyDescent="0.25">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c r="AL39" s="30"/>
      <c r="AM39" s="30"/>
      <c r="AN39" s="30"/>
      <c r="AO39" s="30"/>
      <c r="AP39" s="30"/>
    </row>
    <row r="40" spans="1:71" ht="13.5" customHeight="1" x14ac:dyDescent="0.25">
      <c r="A40" s="30"/>
      <c r="B40" s="33" t="s">
        <v>1317</v>
      </c>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c r="AF40" s="32"/>
      <c r="AG40" s="32"/>
      <c r="AH40" s="32"/>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row>
    <row r="41" spans="1:71" ht="13.5" customHeight="1" x14ac:dyDescent="0.25">
      <c r="AJ41" s="20"/>
      <c r="AK41" s="20"/>
    </row>
    <row r="42" spans="1:71" ht="13.5" customHeight="1" x14ac:dyDescent="0.25">
      <c r="B42" t="s">
        <v>1318</v>
      </c>
      <c r="AJ42" s="20"/>
    </row>
    <row r="43" spans="1:71" ht="13.5" customHeight="1" x14ac:dyDescent="0.25">
      <c r="AJ43" s="20"/>
    </row>
    <row r="44" spans="1:71" ht="13.5" customHeight="1" x14ac:dyDescent="0.25">
      <c r="B44" s="321"/>
      <c r="C44" s="213"/>
      <c r="D44" s="213"/>
      <c r="E44" s="213"/>
      <c r="F44" s="101" t="s">
        <v>1319</v>
      </c>
      <c r="G44" s="214"/>
      <c r="H44" s="300" t="s">
        <v>1320</v>
      </c>
      <c r="I44" s="300"/>
      <c r="J44" s="300"/>
      <c r="K44" s="300"/>
      <c r="L44" s="300"/>
      <c r="M44" s="300"/>
      <c r="N44" s="300"/>
      <c r="O44" s="300"/>
      <c r="P44" s="300"/>
      <c r="Q44" s="300"/>
      <c r="R44" s="300"/>
      <c r="S44" s="300"/>
      <c r="T44" s="300"/>
      <c r="U44" s="300"/>
      <c r="V44" s="300"/>
      <c r="W44" s="300"/>
      <c r="X44" s="300"/>
      <c r="Y44" s="300"/>
      <c r="Z44" s="300"/>
      <c r="AA44" s="95"/>
      <c r="AB44" s="95"/>
      <c r="AC44" s="95"/>
      <c r="AD44" s="95"/>
      <c r="AE44" s="95"/>
      <c r="AF44" s="95"/>
      <c r="AG44" s="95"/>
      <c r="AH44" s="94"/>
      <c r="AJ44" s="380"/>
      <c r="AK44" s="101"/>
      <c r="AL44" s="215"/>
      <c r="AM44" s="215"/>
      <c r="AN44" s="215"/>
      <c r="AO44" s="101" t="s">
        <v>1319</v>
      </c>
      <c r="AP44" s="214"/>
      <c r="AQ44" s="300" t="s">
        <v>1320</v>
      </c>
      <c r="AR44" s="300"/>
      <c r="AS44" s="300"/>
      <c r="AT44" s="300"/>
      <c r="AU44" s="300"/>
      <c r="AV44" s="300"/>
      <c r="AW44" s="300"/>
      <c r="AX44" s="300"/>
      <c r="AY44" s="300"/>
      <c r="AZ44" s="300"/>
      <c r="BA44" s="300"/>
      <c r="BB44" s="300"/>
      <c r="BC44" s="300"/>
      <c r="BD44" s="300"/>
      <c r="BE44" s="300"/>
      <c r="BF44" s="300"/>
      <c r="BG44" s="300"/>
      <c r="BH44" s="300"/>
      <c r="BI44" s="300"/>
      <c r="BJ44" s="95"/>
      <c r="BK44" s="95"/>
      <c r="BL44" s="95"/>
      <c r="BM44" s="95"/>
      <c r="BN44" s="95"/>
      <c r="BO44" s="95"/>
      <c r="BP44" s="95"/>
      <c r="BQ44" s="94"/>
    </row>
    <row r="45" spans="1:71" ht="13.5" customHeight="1" x14ac:dyDescent="0.25">
      <c r="B45" s="322" t="s">
        <v>1321</v>
      </c>
      <c r="C45" s="297"/>
      <c r="D45" s="297"/>
      <c r="E45" s="388"/>
      <c r="F45" s="322" t="s">
        <v>1322</v>
      </c>
      <c r="G45" s="298"/>
      <c r="H45" s="322" t="s">
        <v>1323</v>
      </c>
      <c r="I45" s="298"/>
      <c r="J45" s="322" t="s">
        <v>1324</v>
      </c>
      <c r="K45" s="298"/>
      <c r="L45" s="322" t="s">
        <v>1325</v>
      </c>
      <c r="M45" s="298"/>
      <c r="N45" s="322" t="s">
        <v>1326</v>
      </c>
      <c r="O45" s="298"/>
      <c r="P45" s="322" t="s">
        <v>1327</v>
      </c>
      <c r="Q45" s="298"/>
      <c r="R45" s="322" t="s">
        <v>1328</v>
      </c>
      <c r="S45" s="298"/>
      <c r="T45" s="322" t="s">
        <v>1329</v>
      </c>
      <c r="U45" s="298"/>
      <c r="V45" s="322" t="s">
        <v>1330</v>
      </c>
      <c r="W45" s="298"/>
      <c r="X45" s="322" t="s">
        <v>1331</v>
      </c>
      <c r="Y45" s="297"/>
      <c r="Z45" s="298"/>
      <c r="AA45" s="322" t="s">
        <v>1332</v>
      </c>
      <c r="AB45" s="298"/>
      <c r="AC45" s="322" t="s">
        <v>1333</v>
      </c>
      <c r="AD45" s="297"/>
      <c r="AE45" s="298"/>
      <c r="AF45" s="322" t="s">
        <v>1334</v>
      </c>
      <c r="AG45" s="297"/>
      <c r="AH45" s="298"/>
      <c r="AI45" s="161"/>
      <c r="AK45" s="322" t="s">
        <v>1321</v>
      </c>
      <c r="AL45" s="297"/>
      <c r="AM45" s="297"/>
      <c r="AN45" s="388"/>
      <c r="AO45" s="322" t="s">
        <v>1322</v>
      </c>
      <c r="AP45" s="298"/>
      <c r="AQ45" s="322" t="s">
        <v>1323</v>
      </c>
      <c r="AR45" s="298"/>
      <c r="AS45" s="322" t="s">
        <v>1324</v>
      </c>
      <c r="AT45" s="298"/>
      <c r="AU45" s="322" t="s">
        <v>1325</v>
      </c>
      <c r="AV45" s="298"/>
      <c r="AW45" s="322" t="s">
        <v>1326</v>
      </c>
      <c r="AX45" s="298"/>
      <c r="AY45" s="322" t="s">
        <v>1327</v>
      </c>
      <c r="AZ45" s="298"/>
      <c r="BA45" s="322" t="s">
        <v>1328</v>
      </c>
      <c r="BB45" s="298"/>
      <c r="BC45" s="322" t="s">
        <v>1329</v>
      </c>
      <c r="BD45" s="298"/>
      <c r="BE45" s="322" t="s">
        <v>1330</v>
      </c>
      <c r="BF45" s="298"/>
      <c r="BG45" s="322" t="s">
        <v>1331</v>
      </c>
      <c r="BH45" s="297"/>
      <c r="BI45" s="298"/>
      <c r="BJ45" s="322" t="s">
        <v>1332</v>
      </c>
      <c r="BK45" s="298"/>
      <c r="BL45" s="322" t="s">
        <v>1333</v>
      </c>
      <c r="BM45" s="297"/>
      <c r="BN45" s="297"/>
      <c r="BO45" s="322" t="s">
        <v>1334</v>
      </c>
      <c r="BP45" s="297"/>
      <c r="BQ45" s="298"/>
    </row>
    <row r="46" spans="1:71" ht="13.5" customHeight="1" x14ac:dyDescent="0.25">
      <c r="B46" s="740" t="s">
        <v>1335</v>
      </c>
      <c r="C46" s="741" t="s">
        <v>1336</v>
      </c>
      <c r="D46" s="505"/>
      <c r="E46" s="389"/>
      <c r="F46" s="738"/>
      <c r="G46" s="505"/>
      <c r="H46" s="738"/>
      <c r="I46" s="505"/>
      <c r="J46" s="738"/>
      <c r="K46" s="505"/>
      <c r="L46" s="738"/>
      <c r="M46" s="505"/>
      <c r="N46" s="738"/>
      <c r="O46" s="505"/>
      <c r="P46" s="738"/>
      <c r="Q46" s="505"/>
      <c r="R46" s="738"/>
      <c r="S46" s="505"/>
      <c r="T46" s="738"/>
      <c r="U46" s="505"/>
      <c r="V46" s="738"/>
      <c r="W46" s="505"/>
      <c r="X46" s="390"/>
      <c r="Y46" s="391"/>
      <c r="Z46" s="392"/>
      <c r="AA46" s="738"/>
      <c r="AB46" s="505"/>
      <c r="AC46" s="738"/>
      <c r="AD46" s="505"/>
      <c r="AE46" s="532"/>
      <c r="AF46" s="390"/>
      <c r="AG46" s="391"/>
      <c r="AH46" s="392"/>
      <c r="AI46" s="20"/>
      <c r="AK46" s="740" t="s">
        <v>1337</v>
      </c>
      <c r="AL46" s="309"/>
      <c r="AM46" s="41"/>
      <c r="AN46" s="393"/>
      <c r="AO46" s="738"/>
      <c r="AP46" s="505"/>
      <c r="AQ46" s="738"/>
      <c r="AR46" s="505"/>
      <c r="AS46" s="738"/>
      <c r="AT46" s="505"/>
      <c r="AU46" s="738"/>
      <c r="AV46" s="505"/>
      <c r="AW46" s="738"/>
      <c r="AX46" s="505"/>
      <c r="AY46" s="738"/>
      <c r="AZ46" s="505"/>
      <c r="BA46" s="738"/>
      <c r="BB46" s="505"/>
      <c r="BC46" s="738"/>
      <c r="BD46" s="505"/>
      <c r="BE46" s="738"/>
      <c r="BF46" s="505"/>
      <c r="BG46" s="738"/>
      <c r="BH46" s="505"/>
      <c r="BI46" s="532"/>
      <c r="BJ46" s="738"/>
      <c r="BK46" s="505"/>
      <c r="BL46" s="390"/>
      <c r="BM46" s="391"/>
      <c r="BN46" s="391"/>
      <c r="BO46" s="738"/>
      <c r="BP46" s="505"/>
      <c r="BQ46" s="532"/>
    </row>
    <row r="47" spans="1:71" ht="13.5" customHeight="1" x14ac:dyDescent="0.25">
      <c r="B47" s="531"/>
      <c r="C47" s="533"/>
      <c r="D47" s="503"/>
      <c r="E47" s="394"/>
      <c r="F47" s="533"/>
      <c r="G47" s="503"/>
      <c r="H47" s="533"/>
      <c r="I47" s="503"/>
      <c r="J47" s="533"/>
      <c r="K47" s="503"/>
      <c r="L47" s="533"/>
      <c r="M47" s="503"/>
      <c r="N47" s="533"/>
      <c r="O47" s="503"/>
      <c r="P47" s="533"/>
      <c r="Q47" s="503"/>
      <c r="R47" s="533"/>
      <c r="S47" s="503"/>
      <c r="T47" s="533"/>
      <c r="U47" s="503"/>
      <c r="V47" s="533"/>
      <c r="W47" s="503"/>
      <c r="X47" s="379"/>
      <c r="Y47" s="395"/>
      <c r="Z47" s="396"/>
      <c r="AA47" s="533"/>
      <c r="AB47" s="503"/>
      <c r="AC47" s="533"/>
      <c r="AD47" s="503"/>
      <c r="AE47" s="524"/>
      <c r="AF47" s="379"/>
      <c r="AG47" s="395"/>
      <c r="AH47" s="396"/>
      <c r="AI47" s="20"/>
      <c r="AK47" s="531"/>
      <c r="AL47" s="46" t="s">
        <v>1338</v>
      </c>
      <c r="AM47" s="47"/>
      <c r="AN47" s="394"/>
      <c r="AO47" s="533"/>
      <c r="AP47" s="503"/>
      <c r="AQ47" s="533"/>
      <c r="AR47" s="503"/>
      <c r="AS47" s="533"/>
      <c r="AT47" s="503"/>
      <c r="AU47" s="533"/>
      <c r="AV47" s="503"/>
      <c r="AW47" s="533"/>
      <c r="AX47" s="503"/>
      <c r="AY47" s="533"/>
      <c r="AZ47" s="503"/>
      <c r="BA47" s="533"/>
      <c r="BB47" s="503"/>
      <c r="BC47" s="533"/>
      <c r="BD47" s="503"/>
      <c r="BE47" s="533"/>
      <c r="BF47" s="503"/>
      <c r="BG47" s="533"/>
      <c r="BH47" s="503"/>
      <c r="BI47" s="524"/>
      <c r="BJ47" s="533"/>
      <c r="BK47" s="503"/>
      <c r="BL47" s="379"/>
      <c r="BM47" s="395"/>
      <c r="BN47" s="395"/>
      <c r="BO47" s="533"/>
      <c r="BP47" s="503"/>
      <c r="BQ47" s="524"/>
    </row>
    <row r="48" spans="1:71" ht="13.5" customHeight="1" x14ac:dyDescent="0.25">
      <c r="B48" s="531"/>
      <c r="C48" s="309"/>
      <c r="D48" s="41"/>
      <c r="E48" s="389"/>
      <c r="F48" s="738"/>
      <c r="G48" s="505"/>
      <c r="H48" s="738"/>
      <c r="I48" s="505"/>
      <c r="J48" s="738"/>
      <c r="K48" s="505"/>
      <c r="L48" s="738"/>
      <c r="M48" s="505"/>
      <c r="N48" s="738"/>
      <c r="O48" s="505"/>
      <c r="P48" s="738"/>
      <c r="Q48" s="505"/>
      <c r="R48" s="738"/>
      <c r="S48" s="505"/>
      <c r="T48" s="738"/>
      <c r="U48" s="505"/>
      <c r="V48" s="738"/>
      <c r="W48" s="505"/>
      <c r="X48" s="390"/>
      <c r="Y48" s="391"/>
      <c r="Z48" s="392"/>
      <c r="AA48" s="738"/>
      <c r="AB48" s="505"/>
      <c r="AC48" s="738"/>
      <c r="AD48" s="505"/>
      <c r="AE48" s="532"/>
      <c r="AF48" s="390"/>
      <c r="AG48" s="391"/>
      <c r="AH48" s="392"/>
      <c r="AI48" s="20"/>
      <c r="AK48" s="531"/>
      <c r="AL48" s="101" t="s">
        <v>1339</v>
      </c>
      <c r="AM48" s="215"/>
      <c r="AN48" s="393"/>
      <c r="AO48" s="738"/>
      <c r="AP48" s="505"/>
      <c r="AQ48" s="738"/>
      <c r="AR48" s="505"/>
      <c r="AS48" s="738"/>
      <c r="AT48" s="505"/>
      <c r="AU48" s="738"/>
      <c r="AV48" s="505"/>
      <c r="AW48" s="738"/>
      <c r="AX48" s="505"/>
      <c r="AY48" s="738"/>
      <c r="AZ48" s="505"/>
      <c r="BA48" s="738"/>
      <c r="BB48" s="505"/>
      <c r="BC48" s="738"/>
      <c r="BD48" s="505"/>
      <c r="BE48" s="738"/>
      <c r="BF48" s="505"/>
      <c r="BG48" s="738"/>
      <c r="BH48" s="505"/>
      <c r="BI48" s="532"/>
      <c r="BJ48" s="738"/>
      <c r="BK48" s="505"/>
      <c r="BL48" s="390"/>
      <c r="BM48" s="391"/>
      <c r="BN48" s="391"/>
      <c r="BO48" s="738"/>
      <c r="BP48" s="505"/>
      <c r="BQ48" s="532"/>
    </row>
    <row r="49" spans="2:69" ht="13.5" customHeight="1" x14ac:dyDescent="0.25">
      <c r="B49" s="531"/>
      <c r="C49" s="309" t="s">
        <v>1340</v>
      </c>
      <c r="D49" s="41"/>
      <c r="E49" s="389"/>
      <c r="F49" s="533"/>
      <c r="G49" s="503"/>
      <c r="H49" s="533"/>
      <c r="I49" s="503"/>
      <c r="J49" s="533"/>
      <c r="K49" s="503"/>
      <c r="L49" s="533"/>
      <c r="M49" s="503"/>
      <c r="N49" s="533"/>
      <c r="O49" s="503"/>
      <c r="P49" s="533"/>
      <c r="Q49" s="503"/>
      <c r="R49" s="533"/>
      <c r="S49" s="503"/>
      <c r="T49" s="533"/>
      <c r="U49" s="503"/>
      <c r="V49" s="533"/>
      <c r="W49" s="503"/>
      <c r="X49" s="379"/>
      <c r="Y49" s="395"/>
      <c r="Z49" s="396"/>
      <c r="AA49" s="533"/>
      <c r="AB49" s="503"/>
      <c r="AC49" s="533"/>
      <c r="AD49" s="503"/>
      <c r="AE49" s="524"/>
      <c r="AF49" s="379"/>
      <c r="AG49" s="395"/>
      <c r="AH49" s="396"/>
      <c r="AI49" s="20"/>
      <c r="AK49" s="531"/>
      <c r="AL49" s="46" t="s">
        <v>1341</v>
      </c>
      <c r="AM49" s="47"/>
      <c r="AN49" s="394"/>
      <c r="AO49" s="533"/>
      <c r="AP49" s="503"/>
      <c r="AQ49" s="533"/>
      <c r="AR49" s="503"/>
      <c r="AS49" s="533"/>
      <c r="AT49" s="503"/>
      <c r="AU49" s="533"/>
      <c r="AV49" s="503"/>
      <c r="AW49" s="533"/>
      <c r="AX49" s="503"/>
      <c r="AY49" s="533"/>
      <c r="AZ49" s="503"/>
      <c r="BA49" s="533"/>
      <c r="BB49" s="503"/>
      <c r="BC49" s="533"/>
      <c r="BD49" s="503"/>
      <c r="BE49" s="533"/>
      <c r="BF49" s="503"/>
      <c r="BG49" s="533"/>
      <c r="BH49" s="503"/>
      <c r="BI49" s="524"/>
      <c r="BJ49" s="533"/>
      <c r="BK49" s="503"/>
      <c r="BL49" s="379"/>
      <c r="BM49" s="395"/>
      <c r="BN49" s="395"/>
      <c r="BO49" s="533"/>
      <c r="BP49" s="503"/>
      <c r="BQ49" s="524"/>
    </row>
    <row r="50" spans="2:69" ht="13.5" customHeight="1" x14ac:dyDescent="0.25">
      <c r="B50" s="531"/>
      <c r="C50" s="101" t="s">
        <v>1342</v>
      </c>
      <c r="D50" s="215"/>
      <c r="E50" s="393"/>
      <c r="F50" s="738"/>
      <c r="G50" s="505"/>
      <c r="H50" s="738"/>
      <c r="I50" s="505"/>
      <c r="J50" s="738"/>
      <c r="K50" s="505"/>
      <c r="L50" s="738"/>
      <c r="M50" s="505"/>
      <c r="N50" s="738"/>
      <c r="O50" s="505"/>
      <c r="P50" s="738"/>
      <c r="Q50" s="505"/>
      <c r="R50" s="738"/>
      <c r="S50" s="505"/>
      <c r="T50" s="738"/>
      <c r="U50" s="505"/>
      <c r="V50" s="738"/>
      <c r="W50" s="505"/>
      <c r="X50" s="390"/>
      <c r="Y50" s="391"/>
      <c r="Z50" s="392"/>
      <c r="AA50" s="738"/>
      <c r="AB50" s="505"/>
      <c r="AC50" s="738"/>
      <c r="AD50" s="505"/>
      <c r="AE50" s="532"/>
      <c r="AF50" s="390"/>
      <c r="AG50" s="391"/>
      <c r="AH50" s="392"/>
      <c r="AI50" s="20"/>
      <c r="AK50" s="531"/>
      <c r="AL50" s="101" t="s">
        <v>1343</v>
      </c>
      <c r="AM50" s="215"/>
      <c r="AN50" s="393"/>
      <c r="AO50" s="738"/>
      <c r="AP50" s="505"/>
      <c r="AQ50" s="738"/>
      <c r="AR50" s="505"/>
      <c r="AS50" s="738"/>
      <c r="AT50" s="505"/>
      <c r="AU50" s="738"/>
      <c r="AV50" s="505"/>
      <c r="AW50" s="738"/>
      <c r="AX50" s="505"/>
      <c r="AY50" s="738"/>
      <c r="AZ50" s="505"/>
      <c r="BA50" s="738"/>
      <c r="BB50" s="505"/>
      <c r="BC50" s="738"/>
      <c r="BD50" s="505"/>
      <c r="BE50" s="738"/>
      <c r="BF50" s="505"/>
      <c r="BG50" s="738"/>
      <c r="BH50" s="505"/>
      <c r="BI50" s="532"/>
      <c r="BJ50" s="738"/>
      <c r="BK50" s="505"/>
      <c r="BL50" s="390"/>
      <c r="BM50" s="391"/>
      <c r="BN50" s="391"/>
      <c r="BO50" s="738"/>
      <c r="BP50" s="505"/>
      <c r="BQ50" s="532"/>
    </row>
    <row r="51" spans="2:69" ht="13.5" customHeight="1" x14ac:dyDescent="0.25">
      <c r="B51" s="531"/>
      <c r="C51" s="46" t="s">
        <v>1344</v>
      </c>
      <c r="D51" s="47"/>
      <c r="E51" s="394"/>
      <c r="F51" s="533"/>
      <c r="G51" s="503"/>
      <c r="H51" s="533"/>
      <c r="I51" s="503"/>
      <c r="J51" s="533"/>
      <c r="K51" s="503"/>
      <c r="L51" s="533"/>
      <c r="M51" s="503"/>
      <c r="N51" s="533"/>
      <c r="O51" s="503"/>
      <c r="P51" s="533"/>
      <c r="Q51" s="503"/>
      <c r="R51" s="533"/>
      <c r="S51" s="503"/>
      <c r="T51" s="533"/>
      <c r="U51" s="503"/>
      <c r="V51" s="533"/>
      <c r="W51" s="503"/>
      <c r="X51" s="379"/>
      <c r="Y51" s="395"/>
      <c r="Z51" s="396"/>
      <c r="AA51" s="533"/>
      <c r="AB51" s="503"/>
      <c r="AC51" s="533"/>
      <c r="AD51" s="503"/>
      <c r="AE51" s="524"/>
      <c r="AF51" s="379"/>
      <c r="AG51" s="395"/>
      <c r="AH51" s="396"/>
      <c r="AI51" s="20"/>
      <c r="AK51" s="531"/>
      <c r="AL51" s="46" t="s">
        <v>1345</v>
      </c>
      <c r="AM51" s="47"/>
      <c r="AN51" s="394"/>
      <c r="AO51" s="533"/>
      <c r="AP51" s="503"/>
      <c r="AQ51" s="533"/>
      <c r="AR51" s="503"/>
      <c r="AS51" s="533"/>
      <c r="AT51" s="503"/>
      <c r="AU51" s="533"/>
      <c r="AV51" s="503"/>
      <c r="AW51" s="533"/>
      <c r="AX51" s="503"/>
      <c r="AY51" s="533"/>
      <c r="AZ51" s="503"/>
      <c r="BA51" s="533"/>
      <c r="BB51" s="503"/>
      <c r="BC51" s="533"/>
      <c r="BD51" s="503"/>
      <c r="BE51" s="533"/>
      <c r="BF51" s="503"/>
      <c r="BG51" s="533"/>
      <c r="BH51" s="503"/>
      <c r="BI51" s="524"/>
      <c r="BJ51" s="533"/>
      <c r="BK51" s="503"/>
      <c r="BL51" s="379"/>
      <c r="BM51" s="395"/>
      <c r="BN51" s="395"/>
      <c r="BO51" s="533"/>
      <c r="BP51" s="503"/>
      <c r="BQ51" s="524"/>
    </row>
    <row r="52" spans="2:69" ht="13.5" customHeight="1" x14ac:dyDescent="0.25">
      <c r="B52" s="531"/>
      <c r="C52" s="309"/>
      <c r="D52" s="41"/>
      <c r="E52" s="389"/>
      <c r="F52" s="738"/>
      <c r="G52" s="505"/>
      <c r="H52" s="738"/>
      <c r="I52" s="505"/>
      <c r="J52" s="738"/>
      <c r="K52" s="505"/>
      <c r="L52" s="738"/>
      <c r="M52" s="505"/>
      <c r="N52" s="738"/>
      <c r="O52" s="505"/>
      <c r="P52" s="738"/>
      <c r="Q52" s="505"/>
      <c r="R52" s="738"/>
      <c r="S52" s="505"/>
      <c r="T52" s="738"/>
      <c r="U52" s="505"/>
      <c r="V52" s="738"/>
      <c r="W52" s="505"/>
      <c r="X52" s="390"/>
      <c r="Y52" s="391"/>
      <c r="Z52" s="392"/>
      <c r="AA52" s="738"/>
      <c r="AB52" s="505"/>
      <c r="AC52" s="738"/>
      <c r="AD52" s="505"/>
      <c r="AE52" s="532"/>
      <c r="AF52" s="390"/>
      <c r="AG52" s="391"/>
      <c r="AH52" s="392"/>
      <c r="AI52" s="20"/>
      <c r="AK52" s="531"/>
      <c r="AL52" s="101"/>
      <c r="AM52" s="215"/>
      <c r="AN52" s="393"/>
      <c r="AO52" s="738"/>
      <c r="AP52" s="505"/>
      <c r="AQ52" s="738"/>
      <c r="AR52" s="505"/>
      <c r="AS52" s="738"/>
      <c r="AT52" s="505"/>
      <c r="AU52" s="738"/>
      <c r="AV52" s="505"/>
      <c r="AW52" s="738"/>
      <c r="AX52" s="505"/>
      <c r="AY52" s="738"/>
      <c r="AZ52" s="505"/>
      <c r="BA52" s="738"/>
      <c r="BB52" s="505"/>
      <c r="BC52" s="738"/>
      <c r="BD52" s="505"/>
      <c r="BE52" s="738"/>
      <c r="BF52" s="505"/>
      <c r="BG52" s="738"/>
      <c r="BH52" s="505"/>
      <c r="BI52" s="532"/>
      <c r="BJ52" s="738"/>
      <c r="BK52" s="505"/>
      <c r="BL52" s="390"/>
      <c r="BM52" s="391"/>
      <c r="BN52" s="391"/>
      <c r="BO52" s="738"/>
      <c r="BP52" s="505"/>
      <c r="BQ52" s="532"/>
    </row>
    <row r="53" spans="2:69" ht="13.5" customHeight="1" x14ac:dyDescent="0.25">
      <c r="B53" s="533"/>
      <c r="C53" s="309" t="s">
        <v>1346</v>
      </c>
      <c r="D53" s="41"/>
      <c r="E53" s="389"/>
      <c r="F53" s="533"/>
      <c r="G53" s="503"/>
      <c r="H53" s="533"/>
      <c r="I53" s="503"/>
      <c r="J53" s="533"/>
      <c r="K53" s="503"/>
      <c r="L53" s="533"/>
      <c r="M53" s="503"/>
      <c r="N53" s="533"/>
      <c r="O53" s="503"/>
      <c r="P53" s="533"/>
      <c r="Q53" s="503"/>
      <c r="R53" s="533"/>
      <c r="S53" s="503"/>
      <c r="T53" s="533"/>
      <c r="U53" s="503"/>
      <c r="V53" s="533"/>
      <c r="W53" s="503"/>
      <c r="X53" s="379"/>
      <c r="Y53" s="395"/>
      <c r="Z53" s="396"/>
      <c r="AA53" s="533"/>
      <c r="AB53" s="503"/>
      <c r="AC53" s="533"/>
      <c r="AD53" s="503"/>
      <c r="AE53" s="524"/>
      <c r="AF53" s="379"/>
      <c r="AG53" s="395"/>
      <c r="AH53" s="396"/>
      <c r="AI53" s="20"/>
      <c r="AK53" s="531"/>
      <c r="AL53" s="46" t="s">
        <v>1347</v>
      </c>
      <c r="AM53" s="47"/>
      <c r="AN53" s="394"/>
      <c r="AO53" s="533"/>
      <c r="AP53" s="503"/>
      <c r="AQ53" s="533"/>
      <c r="AR53" s="503"/>
      <c r="AS53" s="533"/>
      <c r="AT53" s="503"/>
      <c r="AU53" s="533"/>
      <c r="AV53" s="503"/>
      <c r="AW53" s="533"/>
      <c r="AX53" s="503"/>
      <c r="AY53" s="533"/>
      <c r="AZ53" s="503"/>
      <c r="BA53" s="533"/>
      <c r="BB53" s="503"/>
      <c r="BC53" s="533"/>
      <c r="BD53" s="503"/>
      <c r="BE53" s="533"/>
      <c r="BF53" s="503"/>
      <c r="BG53" s="533"/>
      <c r="BH53" s="503"/>
      <c r="BI53" s="524"/>
      <c r="BJ53" s="533"/>
      <c r="BK53" s="503"/>
      <c r="BL53" s="379"/>
      <c r="BM53" s="395"/>
      <c r="BN53" s="395"/>
      <c r="BO53" s="533"/>
      <c r="BP53" s="503"/>
      <c r="BQ53" s="524"/>
    </row>
    <row r="54" spans="2:69" ht="13.5" customHeight="1" x14ac:dyDescent="0.25">
      <c r="B54" s="739" t="s">
        <v>1348</v>
      </c>
      <c r="C54" s="101" t="s">
        <v>1349</v>
      </c>
      <c r="D54" s="215"/>
      <c r="E54" s="393"/>
      <c r="F54" s="738"/>
      <c r="G54" s="505"/>
      <c r="H54" s="738"/>
      <c r="I54" s="505"/>
      <c r="J54" s="738"/>
      <c r="K54" s="505"/>
      <c r="L54" s="738"/>
      <c r="M54" s="505"/>
      <c r="N54" s="738"/>
      <c r="O54" s="505"/>
      <c r="P54" s="738"/>
      <c r="Q54" s="505"/>
      <c r="R54" s="738"/>
      <c r="S54" s="505"/>
      <c r="T54" s="738"/>
      <c r="U54" s="505"/>
      <c r="V54" s="738"/>
      <c r="W54" s="505"/>
      <c r="X54" s="390"/>
      <c r="Y54" s="391"/>
      <c r="Z54" s="392"/>
      <c r="AA54" s="738"/>
      <c r="AB54" s="505"/>
      <c r="AC54" s="738"/>
      <c r="AD54" s="505"/>
      <c r="AE54" s="532"/>
      <c r="AF54" s="390"/>
      <c r="AG54" s="391"/>
      <c r="AH54" s="392"/>
      <c r="AI54" s="20"/>
      <c r="AK54" s="531"/>
      <c r="AL54" s="101"/>
      <c r="AM54" s="215"/>
      <c r="AN54" s="393"/>
      <c r="AO54" s="738"/>
      <c r="AP54" s="505"/>
      <c r="AQ54" s="738"/>
      <c r="AR54" s="505"/>
      <c r="AS54" s="738"/>
      <c r="AT54" s="505"/>
      <c r="AU54" s="738"/>
      <c r="AV54" s="505"/>
      <c r="AW54" s="738"/>
      <c r="AX54" s="505"/>
      <c r="AY54" s="738"/>
      <c r="AZ54" s="505"/>
      <c r="BA54" s="738"/>
      <c r="BB54" s="505"/>
      <c r="BC54" s="738"/>
      <c r="BD54" s="505"/>
      <c r="BE54" s="738"/>
      <c r="BF54" s="505"/>
      <c r="BG54" s="738"/>
      <c r="BH54" s="505"/>
      <c r="BI54" s="532"/>
      <c r="BJ54" s="738"/>
      <c r="BK54" s="505"/>
      <c r="BL54" s="390"/>
      <c r="BM54" s="391"/>
      <c r="BN54" s="391"/>
      <c r="BO54" s="738"/>
      <c r="BP54" s="505"/>
      <c r="BQ54" s="532"/>
    </row>
    <row r="55" spans="2:69" ht="13.5" customHeight="1" x14ac:dyDescent="0.25">
      <c r="B55" s="531"/>
      <c r="C55" s="46" t="s">
        <v>1350</v>
      </c>
      <c r="D55" s="47"/>
      <c r="E55" s="394"/>
      <c r="F55" s="533"/>
      <c r="G55" s="503"/>
      <c r="H55" s="533"/>
      <c r="I55" s="503"/>
      <c r="J55" s="533"/>
      <c r="K55" s="503"/>
      <c r="L55" s="533"/>
      <c r="M55" s="503"/>
      <c r="N55" s="533"/>
      <c r="O55" s="503"/>
      <c r="P55" s="533"/>
      <c r="Q55" s="503"/>
      <c r="R55" s="533"/>
      <c r="S55" s="503"/>
      <c r="T55" s="533"/>
      <c r="U55" s="503"/>
      <c r="V55" s="533"/>
      <c r="W55" s="503"/>
      <c r="X55" s="379"/>
      <c r="Y55" s="395"/>
      <c r="Z55" s="396"/>
      <c r="AA55" s="533"/>
      <c r="AB55" s="503"/>
      <c r="AC55" s="533"/>
      <c r="AD55" s="503"/>
      <c r="AE55" s="524"/>
      <c r="AF55" s="379"/>
      <c r="AG55" s="395"/>
      <c r="AH55" s="396"/>
      <c r="AI55" s="20"/>
      <c r="AK55" s="531"/>
      <c r="AL55" s="46" t="s">
        <v>1351</v>
      </c>
      <c r="AM55" s="47"/>
      <c r="AN55" s="394"/>
      <c r="AO55" s="533"/>
      <c r="AP55" s="503"/>
      <c r="AQ55" s="533"/>
      <c r="AR55" s="503"/>
      <c r="AS55" s="533"/>
      <c r="AT55" s="503"/>
      <c r="AU55" s="533"/>
      <c r="AV55" s="503"/>
      <c r="AW55" s="533"/>
      <c r="AX55" s="503"/>
      <c r="AY55" s="533"/>
      <c r="AZ55" s="503"/>
      <c r="BA55" s="533"/>
      <c r="BB55" s="503"/>
      <c r="BC55" s="533"/>
      <c r="BD55" s="503"/>
      <c r="BE55" s="533"/>
      <c r="BF55" s="503"/>
      <c r="BG55" s="533"/>
      <c r="BH55" s="503"/>
      <c r="BI55" s="524"/>
      <c r="BJ55" s="533"/>
      <c r="BK55" s="503"/>
      <c r="BL55" s="379"/>
      <c r="BM55" s="395"/>
      <c r="BN55" s="395"/>
      <c r="BO55" s="533"/>
      <c r="BP55" s="503"/>
      <c r="BQ55" s="524"/>
    </row>
    <row r="56" spans="2:69" ht="13.5" customHeight="1" x14ac:dyDescent="0.25">
      <c r="B56" s="531"/>
      <c r="C56" s="101" t="s">
        <v>1352</v>
      </c>
      <c r="D56" s="215"/>
      <c r="E56" s="393"/>
      <c r="F56" s="738"/>
      <c r="G56" s="505"/>
      <c r="H56" s="738"/>
      <c r="I56" s="505"/>
      <c r="J56" s="738"/>
      <c r="K56" s="505"/>
      <c r="L56" s="738"/>
      <c r="M56" s="505"/>
      <c r="N56" s="738"/>
      <c r="O56" s="505"/>
      <c r="P56" s="738"/>
      <c r="Q56" s="505"/>
      <c r="R56" s="738"/>
      <c r="S56" s="505"/>
      <c r="T56" s="738"/>
      <c r="U56" s="505"/>
      <c r="V56" s="738"/>
      <c r="W56" s="505"/>
      <c r="X56" s="390"/>
      <c r="Y56" s="391"/>
      <c r="Z56" s="392"/>
      <c r="AA56" s="738"/>
      <c r="AB56" s="505"/>
      <c r="AC56" s="738"/>
      <c r="AD56" s="505"/>
      <c r="AE56" s="532"/>
      <c r="AF56" s="390"/>
      <c r="AG56" s="391"/>
      <c r="AH56" s="392"/>
      <c r="AI56" s="20"/>
      <c r="AK56" s="531"/>
      <c r="AL56" s="101"/>
      <c r="AM56" s="215"/>
      <c r="AN56" s="393"/>
      <c r="AO56" s="738"/>
      <c r="AP56" s="505"/>
      <c r="AQ56" s="738"/>
      <c r="AR56" s="505"/>
      <c r="AS56" s="738"/>
      <c r="AT56" s="505"/>
      <c r="AU56" s="738"/>
      <c r="AV56" s="505"/>
      <c r="AW56" s="738"/>
      <c r="AX56" s="505"/>
      <c r="AY56" s="738"/>
      <c r="AZ56" s="505"/>
      <c r="BA56" s="738"/>
      <c r="BB56" s="505"/>
      <c r="BC56" s="738"/>
      <c r="BD56" s="505"/>
      <c r="BE56" s="738"/>
      <c r="BF56" s="505"/>
      <c r="BG56" s="738"/>
      <c r="BH56" s="505"/>
      <c r="BI56" s="532"/>
      <c r="BJ56" s="738"/>
      <c r="BK56" s="505"/>
      <c r="BL56" s="390"/>
      <c r="BM56" s="391"/>
      <c r="BN56" s="391"/>
      <c r="BO56" s="738"/>
      <c r="BP56" s="505"/>
      <c r="BQ56" s="532"/>
    </row>
    <row r="57" spans="2:69" ht="13.5" customHeight="1" x14ac:dyDescent="0.25">
      <c r="B57" s="531"/>
      <c r="C57" s="46" t="s">
        <v>171</v>
      </c>
      <c r="D57" s="47"/>
      <c r="E57" s="394"/>
      <c r="F57" s="533"/>
      <c r="G57" s="503"/>
      <c r="H57" s="533"/>
      <c r="I57" s="503"/>
      <c r="J57" s="533"/>
      <c r="K57" s="503"/>
      <c r="L57" s="533"/>
      <c r="M57" s="503"/>
      <c r="N57" s="533"/>
      <c r="O57" s="503"/>
      <c r="P57" s="533"/>
      <c r="Q57" s="503"/>
      <c r="R57" s="533"/>
      <c r="S57" s="503"/>
      <c r="T57" s="533"/>
      <c r="U57" s="503"/>
      <c r="V57" s="533"/>
      <c r="W57" s="503"/>
      <c r="X57" s="379"/>
      <c r="Y57" s="395"/>
      <c r="Z57" s="396"/>
      <c r="AA57" s="533"/>
      <c r="AB57" s="503"/>
      <c r="AC57" s="533"/>
      <c r="AD57" s="503"/>
      <c r="AE57" s="524"/>
      <c r="AF57" s="379"/>
      <c r="AG57" s="395"/>
      <c r="AH57" s="396"/>
      <c r="AI57" s="20"/>
      <c r="AK57" s="531"/>
      <c r="AL57" s="46" t="s">
        <v>1353</v>
      </c>
      <c r="AM57" s="47"/>
      <c r="AN57" s="394"/>
      <c r="AO57" s="533"/>
      <c r="AP57" s="503"/>
      <c r="AQ57" s="533"/>
      <c r="AR57" s="503"/>
      <c r="AS57" s="533"/>
      <c r="AT57" s="503"/>
      <c r="AU57" s="533"/>
      <c r="AV57" s="503"/>
      <c r="AW57" s="533"/>
      <c r="AX57" s="503"/>
      <c r="AY57" s="533"/>
      <c r="AZ57" s="503"/>
      <c r="BA57" s="533"/>
      <c r="BB57" s="503"/>
      <c r="BC57" s="533"/>
      <c r="BD57" s="503"/>
      <c r="BE57" s="533"/>
      <c r="BF57" s="503"/>
      <c r="BG57" s="533"/>
      <c r="BH57" s="503"/>
      <c r="BI57" s="524"/>
      <c r="BJ57" s="533"/>
      <c r="BK57" s="503"/>
      <c r="BL57" s="379"/>
      <c r="BM57" s="395"/>
      <c r="BN57" s="395"/>
      <c r="BO57" s="533"/>
      <c r="BP57" s="503"/>
      <c r="BQ57" s="524"/>
    </row>
    <row r="58" spans="2:69" ht="13.5" customHeight="1" x14ac:dyDescent="0.25">
      <c r="B58" s="531"/>
      <c r="C58" s="101" t="s">
        <v>1352</v>
      </c>
      <c r="D58" s="215"/>
      <c r="E58" s="393"/>
      <c r="F58" s="738"/>
      <c r="G58" s="505"/>
      <c r="H58" s="738"/>
      <c r="I58" s="505"/>
      <c r="J58" s="738"/>
      <c r="K58" s="505"/>
      <c r="L58" s="738"/>
      <c r="M58" s="505"/>
      <c r="N58" s="738"/>
      <c r="O58" s="505"/>
      <c r="P58" s="738"/>
      <c r="Q58" s="505"/>
      <c r="R58" s="738"/>
      <c r="S58" s="505"/>
      <c r="T58" s="738"/>
      <c r="U58" s="505"/>
      <c r="V58" s="738"/>
      <c r="W58" s="505"/>
      <c r="X58" s="390"/>
      <c r="Y58" s="391"/>
      <c r="Z58" s="392"/>
      <c r="AA58" s="738"/>
      <c r="AB58" s="505"/>
      <c r="AC58" s="738"/>
      <c r="AD58" s="505"/>
      <c r="AE58" s="532"/>
      <c r="AF58" s="390"/>
      <c r="AG58" s="391"/>
      <c r="AH58" s="392"/>
      <c r="AI58" s="20"/>
      <c r="AK58" s="531"/>
      <c r="AL58" s="101" t="s">
        <v>1349</v>
      </c>
      <c r="AM58" s="215"/>
      <c r="AN58" s="393"/>
      <c r="AO58" s="738"/>
      <c r="AP58" s="505"/>
      <c r="AQ58" s="738"/>
      <c r="AR58" s="505"/>
      <c r="AS58" s="738"/>
      <c r="AT58" s="505"/>
      <c r="AU58" s="738"/>
      <c r="AV58" s="505"/>
      <c r="AW58" s="738"/>
      <c r="AX58" s="505"/>
      <c r="AY58" s="738"/>
      <c r="AZ58" s="505"/>
      <c r="BA58" s="738"/>
      <c r="BB58" s="505"/>
      <c r="BC58" s="738"/>
      <c r="BD58" s="505"/>
      <c r="BE58" s="738"/>
      <c r="BF58" s="505"/>
      <c r="BG58" s="738"/>
      <c r="BH58" s="505"/>
      <c r="BI58" s="532"/>
      <c r="BJ58" s="738"/>
      <c r="BK58" s="505"/>
      <c r="BL58" s="390"/>
      <c r="BM58" s="391"/>
      <c r="BN58" s="391"/>
      <c r="BO58" s="738"/>
      <c r="BP58" s="505"/>
      <c r="BQ58" s="532"/>
    </row>
    <row r="59" spans="2:69" ht="13.5" customHeight="1" x14ac:dyDescent="0.25">
      <c r="B59" s="531"/>
      <c r="C59" s="46" t="s">
        <v>1354</v>
      </c>
      <c r="D59" s="47"/>
      <c r="E59" s="394"/>
      <c r="F59" s="533"/>
      <c r="G59" s="503"/>
      <c r="H59" s="533"/>
      <c r="I59" s="503"/>
      <c r="J59" s="533"/>
      <c r="K59" s="503"/>
      <c r="L59" s="533"/>
      <c r="M59" s="503"/>
      <c r="N59" s="533"/>
      <c r="O59" s="503"/>
      <c r="P59" s="533"/>
      <c r="Q59" s="503"/>
      <c r="R59" s="533"/>
      <c r="S59" s="503"/>
      <c r="T59" s="533"/>
      <c r="U59" s="503"/>
      <c r="V59" s="533"/>
      <c r="W59" s="503"/>
      <c r="X59" s="379"/>
      <c r="Y59" s="395"/>
      <c r="Z59" s="396"/>
      <c r="AA59" s="533"/>
      <c r="AB59" s="503"/>
      <c r="AC59" s="533"/>
      <c r="AD59" s="503"/>
      <c r="AE59" s="524"/>
      <c r="AF59" s="379"/>
      <c r="AG59" s="395"/>
      <c r="AH59" s="396"/>
      <c r="AI59" s="20"/>
      <c r="AK59" s="531"/>
      <c r="AL59" s="46" t="s">
        <v>1355</v>
      </c>
      <c r="AM59" s="47"/>
      <c r="AN59" s="394"/>
      <c r="AO59" s="533"/>
      <c r="AP59" s="503"/>
      <c r="AQ59" s="533"/>
      <c r="AR59" s="503"/>
      <c r="AS59" s="533"/>
      <c r="AT59" s="503"/>
      <c r="AU59" s="533"/>
      <c r="AV59" s="503"/>
      <c r="AW59" s="533"/>
      <c r="AX59" s="503"/>
      <c r="AY59" s="533"/>
      <c r="AZ59" s="503"/>
      <c r="BA59" s="533"/>
      <c r="BB59" s="503"/>
      <c r="BC59" s="533"/>
      <c r="BD59" s="503"/>
      <c r="BE59" s="533"/>
      <c r="BF59" s="503"/>
      <c r="BG59" s="533"/>
      <c r="BH59" s="503"/>
      <c r="BI59" s="524"/>
      <c r="BJ59" s="533"/>
      <c r="BK59" s="503"/>
      <c r="BL59" s="379"/>
      <c r="BM59" s="395"/>
      <c r="BN59" s="395"/>
      <c r="BO59" s="533"/>
      <c r="BP59" s="503"/>
      <c r="BQ59" s="524"/>
    </row>
    <row r="60" spans="2:69" ht="13.5" customHeight="1" x14ac:dyDescent="0.25">
      <c r="B60" s="531"/>
      <c r="C60" s="101"/>
      <c r="D60" s="215"/>
      <c r="E60" s="393"/>
      <c r="F60" s="738"/>
      <c r="G60" s="505"/>
      <c r="H60" s="738"/>
      <c r="I60" s="505"/>
      <c r="J60" s="738"/>
      <c r="K60" s="505"/>
      <c r="L60" s="738"/>
      <c r="M60" s="505"/>
      <c r="N60" s="738"/>
      <c r="O60" s="505"/>
      <c r="P60" s="738"/>
      <c r="Q60" s="505"/>
      <c r="R60" s="738"/>
      <c r="S60" s="505"/>
      <c r="T60" s="738"/>
      <c r="U60" s="505"/>
      <c r="V60" s="738"/>
      <c r="W60" s="505"/>
      <c r="X60" s="390"/>
      <c r="Y60" s="391"/>
      <c r="Z60" s="392"/>
      <c r="AA60" s="738"/>
      <c r="AB60" s="505"/>
      <c r="AC60" s="738"/>
      <c r="AD60" s="505"/>
      <c r="AE60" s="532"/>
      <c r="AF60" s="390"/>
      <c r="AG60" s="391"/>
      <c r="AH60" s="392"/>
      <c r="AI60" s="20"/>
      <c r="AK60" s="531"/>
      <c r="AL60" s="101" t="s">
        <v>1356</v>
      </c>
      <c r="AM60" s="215"/>
      <c r="AN60" s="393"/>
      <c r="AO60" s="738"/>
      <c r="AP60" s="505"/>
      <c r="AQ60" s="738"/>
      <c r="AR60" s="505"/>
      <c r="AS60" s="738"/>
      <c r="AT60" s="505"/>
      <c r="AU60" s="738"/>
      <c r="AV60" s="505"/>
      <c r="AW60" s="738"/>
      <c r="AX60" s="505"/>
      <c r="AY60" s="738"/>
      <c r="AZ60" s="505"/>
      <c r="BA60" s="738"/>
      <c r="BB60" s="505"/>
      <c r="BC60" s="738"/>
      <c r="BD60" s="505"/>
      <c r="BE60" s="738"/>
      <c r="BF60" s="505"/>
      <c r="BG60" s="738"/>
      <c r="BH60" s="505"/>
      <c r="BI60" s="532"/>
      <c r="BJ60" s="738"/>
      <c r="BK60" s="505"/>
      <c r="BL60" s="390"/>
      <c r="BM60" s="391"/>
      <c r="BN60" s="391"/>
      <c r="BO60" s="738"/>
      <c r="BP60" s="505"/>
      <c r="BQ60" s="532"/>
    </row>
    <row r="61" spans="2:69" ht="13.5" customHeight="1" x14ac:dyDescent="0.25">
      <c r="B61" s="531"/>
      <c r="C61" s="46" t="s">
        <v>1357</v>
      </c>
      <c r="D61" s="47"/>
      <c r="E61" s="394"/>
      <c r="F61" s="533"/>
      <c r="G61" s="503"/>
      <c r="H61" s="533"/>
      <c r="I61" s="503"/>
      <c r="J61" s="533"/>
      <c r="K61" s="503"/>
      <c r="L61" s="533"/>
      <c r="M61" s="503"/>
      <c r="N61" s="533"/>
      <c r="O61" s="503"/>
      <c r="P61" s="533"/>
      <c r="Q61" s="503"/>
      <c r="R61" s="533"/>
      <c r="S61" s="503"/>
      <c r="T61" s="533"/>
      <c r="U61" s="503"/>
      <c r="V61" s="533"/>
      <c r="W61" s="503"/>
      <c r="X61" s="379"/>
      <c r="Y61" s="395"/>
      <c r="Z61" s="396"/>
      <c r="AA61" s="533"/>
      <c r="AB61" s="503"/>
      <c r="AC61" s="533"/>
      <c r="AD61" s="503"/>
      <c r="AE61" s="524"/>
      <c r="AF61" s="379"/>
      <c r="AG61" s="395"/>
      <c r="AH61" s="396"/>
      <c r="AI61" s="20"/>
      <c r="AK61" s="533"/>
      <c r="AL61" s="46" t="s">
        <v>1358</v>
      </c>
      <c r="AM61" s="47"/>
      <c r="AN61" s="394"/>
      <c r="AO61" s="533"/>
      <c r="AP61" s="503"/>
      <c r="AQ61" s="533"/>
      <c r="AR61" s="503"/>
      <c r="AS61" s="533"/>
      <c r="AT61" s="503"/>
      <c r="AU61" s="533"/>
      <c r="AV61" s="503"/>
      <c r="AW61" s="533"/>
      <c r="AX61" s="503"/>
      <c r="AY61" s="533"/>
      <c r="AZ61" s="503"/>
      <c r="BA61" s="533"/>
      <c r="BB61" s="503"/>
      <c r="BC61" s="533"/>
      <c r="BD61" s="503"/>
      <c r="BE61" s="533"/>
      <c r="BF61" s="503"/>
      <c r="BG61" s="533"/>
      <c r="BH61" s="503"/>
      <c r="BI61" s="524"/>
      <c r="BJ61" s="533"/>
      <c r="BK61" s="503"/>
      <c r="BL61" s="379"/>
      <c r="BM61" s="395"/>
      <c r="BN61" s="395"/>
      <c r="BO61" s="533"/>
      <c r="BP61" s="503"/>
      <c r="BQ61" s="524"/>
    </row>
    <row r="62" spans="2:69" ht="13.5" customHeight="1" x14ac:dyDescent="0.25">
      <c r="B62" s="531"/>
      <c r="C62" s="101" t="s">
        <v>1352</v>
      </c>
      <c r="D62" s="215"/>
      <c r="E62" s="393"/>
      <c r="F62" s="738"/>
      <c r="G62" s="505"/>
      <c r="H62" s="738"/>
      <c r="I62" s="505"/>
      <c r="J62" s="738"/>
      <c r="K62" s="505"/>
      <c r="L62" s="738"/>
      <c r="M62" s="505"/>
      <c r="N62" s="738"/>
      <c r="O62" s="505"/>
      <c r="P62" s="738"/>
      <c r="Q62" s="505"/>
      <c r="R62" s="738"/>
      <c r="S62" s="505"/>
      <c r="T62" s="738"/>
      <c r="U62" s="505"/>
      <c r="V62" s="738"/>
      <c r="W62" s="505"/>
      <c r="X62" s="390"/>
      <c r="Y62" s="391"/>
      <c r="Z62" s="392"/>
      <c r="AA62" s="738"/>
      <c r="AB62" s="505"/>
      <c r="AC62" s="738"/>
      <c r="AD62" s="505"/>
      <c r="AE62" s="532"/>
      <c r="AF62" s="390"/>
      <c r="AG62" s="391"/>
      <c r="AH62" s="392"/>
      <c r="AI62" s="20"/>
      <c r="AK62" s="739" t="s">
        <v>1359</v>
      </c>
      <c r="AL62" s="101" t="s">
        <v>1360</v>
      </c>
      <c r="AM62" s="215"/>
      <c r="AN62" s="393"/>
      <c r="AO62" s="738"/>
      <c r="AP62" s="505"/>
      <c r="AQ62" s="738"/>
      <c r="AR62" s="505"/>
      <c r="AS62" s="738"/>
      <c r="AT62" s="505"/>
      <c r="AU62" s="738"/>
      <c r="AV62" s="505"/>
      <c r="AW62" s="738"/>
      <c r="AX62" s="505"/>
      <c r="AY62" s="738"/>
      <c r="AZ62" s="505"/>
      <c r="BA62" s="738"/>
      <c r="BB62" s="505"/>
      <c r="BC62" s="738"/>
      <c r="BD62" s="505"/>
      <c r="BE62" s="738"/>
      <c r="BF62" s="505"/>
      <c r="BG62" s="738"/>
      <c r="BH62" s="505"/>
      <c r="BI62" s="532"/>
      <c r="BJ62" s="738"/>
      <c r="BK62" s="505"/>
      <c r="BL62" s="390"/>
      <c r="BM62" s="391"/>
      <c r="BN62" s="391"/>
      <c r="BO62" s="738"/>
      <c r="BP62" s="505"/>
      <c r="BQ62" s="532"/>
    </row>
    <row r="63" spans="2:69" ht="13.5" customHeight="1" x14ac:dyDescent="0.25">
      <c r="B63" s="531"/>
      <c r="C63" s="46" t="s">
        <v>1361</v>
      </c>
      <c r="D63" s="47"/>
      <c r="E63" s="394"/>
      <c r="F63" s="533"/>
      <c r="G63" s="503"/>
      <c r="H63" s="533"/>
      <c r="I63" s="503"/>
      <c r="J63" s="533"/>
      <c r="K63" s="503"/>
      <c r="L63" s="533"/>
      <c r="M63" s="503"/>
      <c r="N63" s="533"/>
      <c r="O63" s="503"/>
      <c r="P63" s="533"/>
      <c r="Q63" s="503"/>
      <c r="R63" s="533"/>
      <c r="S63" s="503"/>
      <c r="T63" s="533"/>
      <c r="U63" s="503"/>
      <c r="V63" s="533"/>
      <c r="W63" s="503"/>
      <c r="X63" s="379"/>
      <c r="Y63" s="395"/>
      <c r="Z63" s="396"/>
      <c r="AA63" s="533"/>
      <c r="AB63" s="503"/>
      <c r="AC63" s="533"/>
      <c r="AD63" s="503"/>
      <c r="AE63" s="524"/>
      <c r="AF63" s="379"/>
      <c r="AG63" s="395"/>
      <c r="AH63" s="396"/>
      <c r="AI63" s="20"/>
      <c r="AK63" s="531"/>
      <c r="AL63" s="46" t="s">
        <v>171</v>
      </c>
      <c r="AM63" s="47"/>
      <c r="AN63" s="394"/>
      <c r="AO63" s="533"/>
      <c r="AP63" s="503"/>
      <c r="AQ63" s="533"/>
      <c r="AR63" s="503"/>
      <c r="AS63" s="533"/>
      <c r="AT63" s="503"/>
      <c r="AU63" s="533"/>
      <c r="AV63" s="503"/>
      <c r="AW63" s="533"/>
      <c r="AX63" s="503"/>
      <c r="AY63" s="533"/>
      <c r="AZ63" s="503"/>
      <c r="BA63" s="533"/>
      <c r="BB63" s="503"/>
      <c r="BC63" s="533"/>
      <c r="BD63" s="503"/>
      <c r="BE63" s="533"/>
      <c r="BF63" s="503"/>
      <c r="BG63" s="533"/>
      <c r="BH63" s="503"/>
      <c r="BI63" s="524"/>
      <c r="BJ63" s="533"/>
      <c r="BK63" s="503"/>
      <c r="BL63" s="379"/>
      <c r="BM63" s="395"/>
      <c r="BN63" s="395"/>
      <c r="BO63" s="533"/>
      <c r="BP63" s="503"/>
      <c r="BQ63" s="524"/>
    </row>
    <row r="64" spans="2:69" ht="13.5" customHeight="1" x14ac:dyDescent="0.25">
      <c r="B64" s="531"/>
      <c r="C64" s="101" t="s">
        <v>1362</v>
      </c>
      <c r="D64" s="215"/>
      <c r="E64" s="393"/>
      <c r="F64" s="738"/>
      <c r="G64" s="505"/>
      <c r="H64" s="738"/>
      <c r="I64" s="505"/>
      <c r="J64" s="738"/>
      <c r="K64" s="505"/>
      <c r="L64" s="738"/>
      <c r="M64" s="505"/>
      <c r="N64" s="738"/>
      <c r="O64" s="505"/>
      <c r="P64" s="738"/>
      <c r="Q64" s="505"/>
      <c r="R64" s="738"/>
      <c r="S64" s="505"/>
      <c r="T64" s="738"/>
      <c r="U64" s="505"/>
      <c r="V64" s="738"/>
      <c r="W64" s="505"/>
      <c r="X64" s="390"/>
      <c r="Y64" s="391"/>
      <c r="Z64" s="392"/>
      <c r="AA64" s="738"/>
      <c r="AB64" s="505"/>
      <c r="AC64" s="738"/>
      <c r="AD64" s="505"/>
      <c r="AE64" s="532"/>
      <c r="AF64" s="390"/>
      <c r="AG64" s="391"/>
      <c r="AH64" s="392"/>
      <c r="AI64" s="20"/>
      <c r="AK64" s="531"/>
      <c r="AL64" s="101"/>
      <c r="AM64" s="215"/>
      <c r="AN64" s="393"/>
      <c r="AO64" s="738"/>
      <c r="AP64" s="505"/>
      <c r="AQ64" s="738"/>
      <c r="AR64" s="505"/>
      <c r="AS64" s="738"/>
      <c r="AT64" s="505"/>
      <c r="AU64" s="738"/>
      <c r="AV64" s="505"/>
      <c r="AW64" s="738"/>
      <c r="AX64" s="505"/>
      <c r="AY64" s="738"/>
      <c r="AZ64" s="505"/>
      <c r="BA64" s="738"/>
      <c r="BB64" s="505"/>
      <c r="BC64" s="738"/>
      <c r="BD64" s="505"/>
      <c r="BE64" s="738"/>
      <c r="BF64" s="505"/>
      <c r="BG64" s="738"/>
      <c r="BH64" s="505"/>
      <c r="BI64" s="532"/>
      <c r="BJ64" s="738"/>
      <c r="BK64" s="505"/>
      <c r="BL64" s="390"/>
      <c r="BM64" s="391"/>
      <c r="BN64" s="391"/>
      <c r="BO64" s="738"/>
      <c r="BP64" s="505"/>
      <c r="BQ64" s="532"/>
    </row>
    <row r="65" spans="2:70" ht="13.5" customHeight="1" x14ac:dyDescent="0.25">
      <c r="B65" s="531"/>
      <c r="C65" s="46" t="s">
        <v>1363</v>
      </c>
      <c r="D65" s="47"/>
      <c r="E65" s="394"/>
      <c r="F65" s="533"/>
      <c r="G65" s="503"/>
      <c r="H65" s="533"/>
      <c r="I65" s="503"/>
      <c r="J65" s="533"/>
      <c r="K65" s="503"/>
      <c r="L65" s="533"/>
      <c r="M65" s="503"/>
      <c r="N65" s="533"/>
      <c r="O65" s="503"/>
      <c r="P65" s="533"/>
      <c r="Q65" s="503"/>
      <c r="R65" s="533"/>
      <c r="S65" s="503"/>
      <c r="T65" s="533"/>
      <c r="U65" s="503"/>
      <c r="V65" s="533"/>
      <c r="W65" s="503"/>
      <c r="X65" s="379"/>
      <c r="Y65" s="395"/>
      <c r="Z65" s="396"/>
      <c r="AA65" s="533"/>
      <c r="AB65" s="503"/>
      <c r="AC65" s="533"/>
      <c r="AD65" s="503"/>
      <c r="AE65" s="524"/>
      <c r="AF65" s="379"/>
      <c r="AG65" s="395"/>
      <c r="AH65" s="396"/>
      <c r="AI65" s="20"/>
      <c r="AK65" s="531"/>
      <c r="AL65" s="46" t="s">
        <v>1364</v>
      </c>
      <c r="AM65" s="47"/>
      <c r="AN65" s="394"/>
      <c r="AO65" s="533"/>
      <c r="AP65" s="503"/>
      <c r="AQ65" s="533"/>
      <c r="AR65" s="503"/>
      <c r="AS65" s="533"/>
      <c r="AT65" s="503"/>
      <c r="AU65" s="533"/>
      <c r="AV65" s="503"/>
      <c r="AW65" s="533"/>
      <c r="AX65" s="503"/>
      <c r="AY65" s="533"/>
      <c r="AZ65" s="503"/>
      <c r="BA65" s="533"/>
      <c r="BB65" s="503"/>
      <c r="BC65" s="533"/>
      <c r="BD65" s="503"/>
      <c r="BE65" s="533"/>
      <c r="BF65" s="503"/>
      <c r="BG65" s="533"/>
      <c r="BH65" s="503"/>
      <c r="BI65" s="524"/>
      <c r="BJ65" s="533"/>
      <c r="BK65" s="503"/>
      <c r="BL65" s="379"/>
      <c r="BM65" s="395"/>
      <c r="BN65" s="395"/>
      <c r="BO65" s="533"/>
      <c r="BP65" s="503"/>
      <c r="BQ65" s="524"/>
    </row>
    <row r="66" spans="2:70" ht="13.5" customHeight="1" x14ac:dyDescent="0.25">
      <c r="B66" s="531"/>
      <c r="C66" s="101" t="s">
        <v>1365</v>
      </c>
      <c r="D66" s="215"/>
      <c r="E66" s="393"/>
      <c r="F66" s="738"/>
      <c r="G66" s="505"/>
      <c r="H66" s="738"/>
      <c r="I66" s="505"/>
      <c r="J66" s="738"/>
      <c r="K66" s="505"/>
      <c r="L66" s="738"/>
      <c r="M66" s="505"/>
      <c r="N66" s="738"/>
      <c r="O66" s="505"/>
      <c r="P66" s="738"/>
      <c r="Q66" s="505"/>
      <c r="R66" s="738"/>
      <c r="S66" s="505"/>
      <c r="T66" s="738"/>
      <c r="U66" s="505"/>
      <c r="V66" s="738"/>
      <c r="W66" s="505"/>
      <c r="X66" s="390"/>
      <c r="Y66" s="391"/>
      <c r="Z66" s="392"/>
      <c r="AA66" s="738"/>
      <c r="AB66" s="505"/>
      <c r="AC66" s="738"/>
      <c r="AD66" s="505"/>
      <c r="AE66" s="532"/>
      <c r="AF66" s="390"/>
      <c r="AG66" s="391"/>
      <c r="AH66" s="392"/>
      <c r="AI66" s="20"/>
      <c r="AK66" s="531"/>
      <c r="AL66" s="309"/>
      <c r="AM66" s="41"/>
      <c r="AN66" s="389"/>
      <c r="AO66" s="738"/>
      <c r="AP66" s="505"/>
      <c r="AQ66" s="738"/>
      <c r="AR66" s="505"/>
      <c r="AS66" s="738"/>
      <c r="AT66" s="505"/>
      <c r="AU66" s="738"/>
      <c r="AV66" s="505"/>
      <c r="AW66" s="738"/>
      <c r="AX66" s="505"/>
      <c r="AY66" s="738"/>
      <c r="AZ66" s="505"/>
      <c r="BA66" s="738"/>
      <c r="BB66" s="505"/>
      <c r="BC66" s="738"/>
      <c r="BD66" s="505"/>
      <c r="BE66" s="738"/>
      <c r="BF66" s="505"/>
      <c r="BG66" s="738"/>
      <c r="BH66" s="505"/>
      <c r="BI66" s="532"/>
      <c r="BJ66" s="738"/>
      <c r="BK66" s="505"/>
      <c r="BL66" s="390"/>
      <c r="BM66" s="391"/>
      <c r="BN66" s="391"/>
      <c r="BO66" s="738"/>
      <c r="BP66" s="505"/>
      <c r="BQ66" s="532"/>
    </row>
    <row r="67" spans="2:70" ht="13.5" customHeight="1" x14ac:dyDescent="0.25">
      <c r="B67" s="531"/>
      <c r="C67" s="309" t="s">
        <v>1358</v>
      </c>
      <c r="D67" s="41"/>
      <c r="E67" s="389"/>
      <c r="F67" s="533"/>
      <c r="G67" s="503"/>
      <c r="H67" s="533"/>
      <c r="I67" s="503"/>
      <c r="J67" s="533"/>
      <c r="K67" s="503"/>
      <c r="L67" s="533"/>
      <c r="M67" s="503"/>
      <c r="N67" s="533"/>
      <c r="O67" s="503"/>
      <c r="P67" s="533"/>
      <c r="Q67" s="503"/>
      <c r="R67" s="533"/>
      <c r="S67" s="503"/>
      <c r="T67" s="533"/>
      <c r="U67" s="503"/>
      <c r="V67" s="533"/>
      <c r="W67" s="503"/>
      <c r="X67" s="379"/>
      <c r="Y67" s="395"/>
      <c r="Z67" s="396"/>
      <c r="AA67" s="533"/>
      <c r="AB67" s="503"/>
      <c r="AC67" s="533"/>
      <c r="AD67" s="503"/>
      <c r="AE67" s="524"/>
      <c r="AF67" s="379"/>
      <c r="AG67" s="395"/>
      <c r="AH67" s="396"/>
      <c r="AI67" s="20"/>
      <c r="AK67" s="531"/>
      <c r="AL67" s="46" t="s">
        <v>1366</v>
      </c>
      <c r="AM67" s="47"/>
      <c r="AN67" s="394"/>
      <c r="AO67" s="533"/>
      <c r="AP67" s="503"/>
      <c r="AQ67" s="533"/>
      <c r="AR67" s="503"/>
      <c r="AS67" s="533"/>
      <c r="AT67" s="503"/>
      <c r="AU67" s="533"/>
      <c r="AV67" s="503"/>
      <c r="AW67" s="533"/>
      <c r="AX67" s="503"/>
      <c r="AY67" s="533"/>
      <c r="AZ67" s="503"/>
      <c r="BA67" s="533"/>
      <c r="BB67" s="503"/>
      <c r="BC67" s="533"/>
      <c r="BD67" s="503"/>
      <c r="BE67" s="533"/>
      <c r="BF67" s="503"/>
      <c r="BG67" s="533"/>
      <c r="BH67" s="503"/>
      <c r="BI67" s="524"/>
      <c r="BJ67" s="533"/>
      <c r="BK67" s="503"/>
      <c r="BL67" s="379"/>
      <c r="BM67" s="395"/>
      <c r="BN67" s="395"/>
      <c r="BO67" s="533"/>
      <c r="BP67" s="503"/>
      <c r="BQ67" s="524"/>
    </row>
    <row r="68" spans="2:70" ht="13.5" customHeight="1" x14ac:dyDescent="0.25">
      <c r="B68" s="739" t="s">
        <v>1367</v>
      </c>
      <c r="C68" s="101" t="s">
        <v>1360</v>
      </c>
      <c r="D68" s="215"/>
      <c r="E68" s="393"/>
      <c r="F68" s="738"/>
      <c r="G68" s="505"/>
      <c r="H68" s="738"/>
      <c r="I68" s="505"/>
      <c r="J68" s="738"/>
      <c r="K68" s="505"/>
      <c r="L68" s="738"/>
      <c r="M68" s="505"/>
      <c r="N68" s="738"/>
      <c r="O68" s="505"/>
      <c r="P68" s="738"/>
      <c r="Q68" s="505"/>
      <c r="R68" s="738"/>
      <c r="S68" s="505"/>
      <c r="T68" s="738"/>
      <c r="U68" s="505"/>
      <c r="V68" s="738"/>
      <c r="W68" s="505"/>
      <c r="X68" s="390"/>
      <c r="Y68" s="391"/>
      <c r="Z68" s="392"/>
      <c r="AA68" s="738"/>
      <c r="AB68" s="505"/>
      <c r="AC68" s="738"/>
      <c r="AD68" s="505"/>
      <c r="AE68" s="532"/>
      <c r="AF68" s="390"/>
      <c r="AG68" s="391"/>
      <c r="AH68" s="392"/>
      <c r="AI68" s="20"/>
      <c r="AK68" s="531"/>
      <c r="AL68" s="101" t="s">
        <v>1362</v>
      </c>
      <c r="AM68" s="215"/>
      <c r="AN68" s="393"/>
      <c r="AO68" s="738"/>
      <c r="AP68" s="505"/>
      <c r="AQ68" s="738"/>
      <c r="AR68" s="505"/>
      <c r="AS68" s="738"/>
      <c r="AT68" s="505"/>
      <c r="AU68" s="738"/>
      <c r="AV68" s="505"/>
      <c r="AW68" s="738"/>
      <c r="AX68" s="505"/>
      <c r="AY68" s="738"/>
      <c r="AZ68" s="505"/>
      <c r="BA68" s="738"/>
      <c r="BB68" s="505"/>
      <c r="BC68" s="738"/>
      <c r="BD68" s="505"/>
      <c r="BE68" s="738"/>
      <c r="BF68" s="505"/>
      <c r="BG68" s="738"/>
      <c r="BH68" s="505"/>
      <c r="BI68" s="532"/>
      <c r="BJ68" s="738"/>
      <c r="BK68" s="505"/>
      <c r="BL68" s="390"/>
      <c r="BM68" s="391"/>
      <c r="BN68" s="391"/>
      <c r="BO68" s="738"/>
      <c r="BP68" s="505"/>
      <c r="BQ68" s="532"/>
    </row>
    <row r="69" spans="2:70" ht="13.5" customHeight="1" x14ac:dyDescent="0.25">
      <c r="B69" s="531"/>
      <c r="C69" s="46" t="s">
        <v>171</v>
      </c>
      <c r="D69" s="47"/>
      <c r="E69" s="394"/>
      <c r="F69" s="533"/>
      <c r="G69" s="503"/>
      <c r="H69" s="533"/>
      <c r="I69" s="503"/>
      <c r="J69" s="533"/>
      <c r="K69" s="503"/>
      <c r="L69" s="533"/>
      <c r="M69" s="503"/>
      <c r="N69" s="533"/>
      <c r="O69" s="503"/>
      <c r="P69" s="533"/>
      <c r="Q69" s="503"/>
      <c r="R69" s="533"/>
      <c r="S69" s="503"/>
      <c r="T69" s="533"/>
      <c r="U69" s="503"/>
      <c r="V69" s="533"/>
      <c r="W69" s="503"/>
      <c r="X69" s="379"/>
      <c r="Y69" s="395"/>
      <c r="Z69" s="396"/>
      <c r="AA69" s="533"/>
      <c r="AB69" s="503"/>
      <c r="AC69" s="533"/>
      <c r="AD69" s="503"/>
      <c r="AE69" s="524"/>
      <c r="AF69" s="379"/>
      <c r="AG69" s="395"/>
      <c r="AH69" s="396"/>
      <c r="AI69" s="20"/>
      <c r="AK69" s="531"/>
      <c r="AL69" s="46" t="s">
        <v>1368</v>
      </c>
      <c r="AM69" s="47"/>
      <c r="AN69" s="394"/>
      <c r="AO69" s="533"/>
      <c r="AP69" s="503"/>
      <c r="AQ69" s="533"/>
      <c r="AR69" s="503"/>
      <c r="AS69" s="533"/>
      <c r="AT69" s="503"/>
      <c r="AU69" s="533"/>
      <c r="AV69" s="503"/>
      <c r="AW69" s="533"/>
      <c r="AX69" s="503"/>
      <c r="AY69" s="533"/>
      <c r="AZ69" s="503"/>
      <c r="BA69" s="533"/>
      <c r="BB69" s="503"/>
      <c r="BC69" s="533"/>
      <c r="BD69" s="503"/>
      <c r="BE69" s="533"/>
      <c r="BF69" s="503"/>
      <c r="BG69" s="533"/>
      <c r="BH69" s="503"/>
      <c r="BI69" s="524"/>
      <c r="BJ69" s="533"/>
      <c r="BK69" s="503"/>
      <c r="BL69" s="379"/>
      <c r="BM69" s="395"/>
      <c r="BN69" s="395"/>
      <c r="BO69" s="533"/>
      <c r="BP69" s="503"/>
      <c r="BQ69" s="524"/>
    </row>
    <row r="70" spans="2:70" ht="13.5" customHeight="1" x14ac:dyDescent="0.25">
      <c r="B70" s="531"/>
      <c r="C70" s="101" t="s">
        <v>1360</v>
      </c>
      <c r="D70" s="215"/>
      <c r="E70" s="393"/>
      <c r="F70" s="738"/>
      <c r="G70" s="505"/>
      <c r="H70" s="738"/>
      <c r="I70" s="505"/>
      <c r="J70" s="738"/>
      <c r="K70" s="505"/>
      <c r="L70" s="738"/>
      <c r="M70" s="505"/>
      <c r="N70" s="738"/>
      <c r="O70" s="505"/>
      <c r="P70" s="738"/>
      <c r="Q70" s="505"/>
      <c r="R70" s="738"/>
      <c r="S70" s="505"/>
      <c r="T70" s="738"/>
      <c r="U70" s="505"/>
      <c r="V70" s="738"/>
      <c r="W70" s="505"/>
      <c r="X70" s="390"/>
      <c r="Y70" s="391"/>
      <c r="Z70" s="392"/>
      <c r="AA70" s="738"/>
      <c r="AB70" s="505"/>
      <c r="AC70" s="738"/>
      <c r="AD70" s="505"/>
      <c r="AE70" s="532"/>
      <c r="AF70" s="390"/>
      <c r="AG70" s="391"/>
      <c r="AH70" s="392"/>
      <c r="AI70" s="20"/>
      <c r="AK70" s="531"/>
      <c r="AL70" s="101" t="s">
        <v>1369</v>
      </c>
      <c r="AM70" s="215"/>
      <c r="AN70" s="393"/>
      <c r="AO70" s="738"/>
      <c r="AP70" s="505"/>
      <c r="AQ70" s="738"/>
      <c r="AR70" s="505"/>
      <c r="AS70" s="738"/>
      <c r="AT70" s="505"/>
      <c r="AU70" s="738"/>
      <c r="AV70" s="505"/>
      <c r="AW70" s="738"/>
      <c r="AX70" s="505"/>
      <c r="AY70" s="738"/>
      <c r="AZ70" s="505"/>
      <c r="BA70" s="738"/>
      <c r="BB70" s="505"/>
      <c r="BC70" s="738"/>
      <c r="BD70" s="505"/>
      <c r="BE70" s="738"/>
      <c r="BF70" s="505"/>
      <c r="BG70" s="738"/>
      <c r="BH70" s="505"/>
      <c r="BI70" s="532"/>
      <c r="BJ70" s="738"/>
      <c r="BK70" s="505"/>
      <c r="BL70" s="390"/>
      <c r="BM70" s="391"/>
      <c r="BN70" s="391"/>
      <c r="BO70" s="738"/>
      <c r="BP70" s="505"/>
      <c r="BQ70" s="532"/>
    </row>
    <row r="71" spans="2:70" ht="13.5" customHeight="1" x14ac:dyDescent="0.25">
      <c r="B71" s="531"/>
      <c r="C71" s="46" t="s">
        <v>1354</v>
      </c>
      <c r="D71" s="47"/>
      <c r="E71" s="394"/>
      <c r="F71" s="533"/>
      <c r="G71" s="503"/>
      <c r="H71" s="533"/>
      <c r="I71" s="503"/>
      <c r="J71" s="533"/>
      <c r="K71" s="503"/>
      <c r="L71" s="533"/>
      <c r="M71" s="503"/>
      <c r="N71" s="533"/>
      <c r="O71" s="503"/>
      <c r="P71" s="533"/>
      <c r="Q71" s="503"/>
      <c r="R71" s="533"/>
      <c r="S71" s="503"/>
      <c r="T71" s="533"/>
      <c r="U71" s="503"/>
      <c r="V71" s="533"/>
      <c r="W71" s="503"/>
      <c r="X71" s="379"/>
      <c r="Y71" s="395"/>
      <c r="Z71" s="396"/>
      <c r="AA71" s="533"/>
      <c r="AB71" s="503"/>
      <c r="AC71" s="533"/>
      <c r="AD71" s="503"/>
      <c r="AE71" s="524"/>
      <c r="AF71" s="379"/>
      <c r="AG71" s="395"/>
      <c r="AH71" s="396"/>
      <c r="AI71" s="20"/>
      <c r="AK71" s="533"/>
      <c r="AL71" s="46" t="s">
        <v>1358</v>
      </c>
      <c r="AM71" s="47"/>
      <c r="AN71" s="394"/>
      <c r="AO71" s="533"/>
      <c r="AP71" s="503"/>
      <c r="AQ71" s="533"/>
      <c r="AR71" s="503"/>
      <c r="AS71" s="533"/>
      <c r="AT71" s="503"/>
      <c r="AU71" s="533"/>
      <c r="AV71" s="503"/>
      <c r="AW71" s="533"/>
      <c r="AX71" s="503"/>
      <c r="AY71" s="533"/>
      <c r="AZ71" s="503"/>
      <c r="BA71" s="533"/>
      <c r="BB71" s="503"/>
      <c r="BC71" s="533"/>
      <c r="BD71" s="503"/>
      <c r="BE71" s="533"/>
      <c r="BF71" s="503"/>
      <c r="BG71" s="533"/>
      <c r="BH71" s="503"/>
      <c r="BI71" s="524"/>
      <c r="BJ71" s="533"/>
      <c r="BK71" s="503"/>
      <c r="BL71" s="379"/>
      <c r="BM71" s="395"/>
      <c r="BN71" s="395"/>
      <c r="BO71" s="533"/>
      <c r="BP71" s="503"/>
      <c r="BQ71" s="524"/>
    </row>
    <row r="72" spans="2:70" ht="13.5" customHeight="1" x14ac:dyDescent="0.25">
      <c r="B72" s="531"/>
      <c r="C72" s="101"/>
      <c r="D72" s="215"/>
      <c r="E72" s="393"/>
      <c r="F72" s="738"/>
      <c r="G72" s="505"/>
      <c r="H72" s="738"/>
      <c r="I72" s="505"/>
      <c r="J72" s="738"/>
      <c r="K72" s="505"/>
      <c r="L72" s="738"/>
      <c r="M72" s="505"/>
      <c r="N72" s="738"/>
      <c r="O72" s="505"/>
      <c r="P72" s="738"/>
      <c r="Q72" s="505"/>
      <c r="R72" s="738"/>
      <c r="S72" s="505"/>
      <c r="T72" s="738"/>
      <c r="U72" s="505"/>
      <c r="V72" s="738"/>
      <c r="W72" s="505"/>
      <c r="X72" s="390"/>
      <c r="Y72" s="391"/>
      <c r="Z72" s="392"/>
      <c r="AA72" s="738"/>
      <c r="AB72" s="505"/>
      <c r="AC72" s="738"/>
      <c r="AD72" s="505"/>
      <c r="AE72" s="532"/>
      <c r="AF72" s="390"/>
      <c r="AG72" s="391"/>
      <c r="AH72" s="392"/>
      <c r="AI72" s="20"/>
    </row>
    <row r="73" spans="2:70" ht="13.5" customHeight="1" x14ac:dyDescent="0.25">
      <c r="B73" s="531"/>
      <c r="C73" s="46" t="s">
        <v>1366</v>
      </c>
      <c r="D73" s="47"/>
      <c r="E73" s="394"/>
      <c r="F73" s="533"/>
      <c r="G73" s="503"/>
      <c r="H73" s="533"/>
      <c r="I73" s="503"/>
      <c r="J73" s="533"/>
      <c r="K73" s="503"/>
      <c r="L73" s="533"/>
      <c r="M73" s="503"/>
      <c r="N73" s="533"/>
      <c r="O73" s="503"/>
      <c r="P73" s="533"/>
      <c r="Q73" s="503"/>
      <c r="R73" s="533"/>
      <c r="S73" s="503"/>
      <c r="T73" s="533"/>
      <c r="U73" s="503"/>
      <c r="V73" s="533"/>
      <c r="W73" s="503"/>
      <c r="X73" s="379"/>
      <c r="Y73" s="395"/>
      <c r="Z73" s="396"/>
      <c r="AA73" s="533"/>
      <c r="AB73" s="503"/>
      <c r="AC73" s="533"/>
      <c r="AD73" s="503"/>
      <c r="AE73" s="524"/>
      <c r="AF73" s="379"/>
      <c r="AG73" s="395"/>
      <c r="AH73" s="396"/>
      <c r="AI73" s="20"/>
      <c r="AJ73" s="20"/>
      <c r="AK73" s="20"/>
      <c r="AL73" s="20"/>
      <c r="AM73" s="20"/>
      <c r="AN73" s="20"/>
      <c r="AO73" s="20"/>
      <c r="AP73" s="20"/>
      <c r="AQ73" s="20"/>
      <c r="AR73" s="20"/>
      <c r="AS73" s="20"/>
      <c r="AT73" s="20"/>
      <c r="AU73" s="20"/>
      <c r="AV73" s="20"/>
      <c r="AW73" s="20"/>
      <c r="AX73" s="20"/>
      <c r="AY73" s="20"/>
      <c r="AZ73" s="20"/>
      <c r="BA73" s="20"/>
      <c r="BB73" s="20"/>
      <c r="BC73" s="20"/>
      <c r="BD73" s="20"/>
      <c r="BE73" s="20"/>
      <c r="BF73" s="20"/>
      <c r="BG73" s="20"/>
      <c r="BH73" s="20"/>
      <c r="BI73" s="20"/>
      <c r="BJ73" s="20"/>
      <c r="BK73" s="20"/>
      <c r="BL73" s="20"/>
      <c r="BM73" s="20"/>
      <c r="BN73" s="20"/>
      <c r="BO73" s="20"/>
      <c r="BP73" s="20"/>
      <c r="BQ73" s="20"/>
    </row>
    <row r="74" spans="2:70" ht="13.5" customHeight="1" x14ac:dyDescent="0.25">
      <c r="B74" s="531"/>
      <c r="C74" s="101" t="s">
        <v>1362</v>
      </c>
      <c r="D74" s="215"/>
      <c r="E74" s="393"/>
      <c r="F74" s="738"/>
      <c r="G74" s="505"/>
      <c r="H74" s="738"/>
      <c r="I74" s="505"/>
      <c r="J74" s="738"/>
      <c r="K74" s="505"/>
      <c r="L74" s="738"/>
      <c r="M74" s="505"/>
      <c r="N74" s="738"/>
      <c r="O74" s="505"/>
      <c r="P74" s="738"/>
      <c r="Q74" s="505"/>
      <c r="R74" s="738"/>
      <c r="S74" s="505"/>
      <c r="T74" s="738"/>
      <c r="U74" s="505"/>
      <c r="V74" s="738"/>
      <c r="W74" s="505"/>
      <c r="X74" s="390"/>
      <c r="Y74" s="391"/>
      <c r="Z74" s="392"/>
      <c r="AA74" s="738"/>
      <c r="AB74" s="505"/>
      <c r="AC74" s="738"/>
      <c r="AD74" s="505"/>
      <c r="AE74" s="532"/>
      <c r="AF74" s="390"/>
      <c r="AG74" s="391"/>
      <c r="AH74" s="392"/>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row>
    <row r="75" spans="2:70" ht="13.5" customHeight="1" x14ac:dyDescent="0.25">
      <c r="B75" s="531"/>
      <c r="C75" s="46" t="s">
        <v>1368</v>
      </c>
      <c r="D75" s="47"/>
      <c r="E75" s="394"/>
      <c r="F75" s="533"/>
      <c r="G75" s="503"/>
      <c r="H75" s="533"/>
      <c r="I75" s="503"/>
      <c r="J75" s="533"/>
      <c r="K75" s="503"/>
      <c r="L75" s="533"/>
      <c r="M75" s="503"/>
      <c r="N75" s="533"/>
      <c r="O75" s="503"/>
      <c r="P75" s="533"/>
      <c r="Q75" s="503"/>
      <c r="R75" s="533"/>
      <c r="S75" s="503"/>
      <c r="T75" s="533"/>
      <c r="U75" s="503"/>
      <c r="V75" s="533"/>
      <c r="W75" s="503"/>
      <c r="X75" s="379"/>
      <c r="Y75" s="395"/>
      <c r="Z75" s="396"/>
      <c r="AA75" s="533"/>
      <c r="AB75" s="503"/>
      <c r="AC75" s="533"/>
      <c r="AD75" s="503"/>
      <c r="AE75" s="524"/>
      <c r="AF75" s="379"/>
      <c r="AG75" s="395"/>
      <c r="AH75" s="396"/>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row>
    <row r="76" spans="2:70" ht="13.5" customHeight="1" x14ac:dyDescent="0.25">
      <c r="B76" s="531"/>
      <c r="C76" s="101" t="s">
        <v>1369</v>
      </c>
      <c r="D76" s="215"/>
      <c r="E76" s="393"/>
      <c r="F76" s="738"/>
      <c r="G76" s="505"/>
      <c r="H76" s="738"/>
      <c r="I76" s="505"/>
      <c r="J76" s="738"/>
      <c r="K76" s="505"/>
      <c r="L76" s="738"/>
      <c r="M76" s="505"/>
      <c r="N76" s="738"/>
      <c r="O76" s="505"/>
      <c r="P76" s="738"/>
      <c r="Q76" s="505"/>
      <c r="R76" s="738"/>
      <c r="S76" s="505"/>
      <c r="T76" s="738"/>
      <c r="U76" s="505"/>
      <c r="V76" s="738"/>
      <c r="W76" s="505"/>
      <c r="X76" s="390"/>
      <c r="Y76" s="391"/>
      <c r="Z76" s="392"/>
      <c r="AA76" s="738"/>
      <c r="AB76" s="505"/>
      <c r="AC76" s="738"/>
      <c r="AD76" s="505"/>
      <c r="AE76" s="532"/>
      <c r="AF76" s="390"/>
      <c r="AG76" s="391"/>
      <c r="AH76" s="392"/>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row>
    <row r="77" spans="2:70" ht="13.5" customHeight="1" x14ac:dyDescent="0.25">
      <c r="B77" s="533"/>
      <c r="C77" s="46" t="s">
        <v>1358</v>
      </c>
      <c r="D77" s="47"/>
      <c r="E77" s="394"/>
      <c r="F77" s="533"/>
      <c r="G77" s="503"/>
      <c r="H77" s="533"/>
      <c r="I77" s="503"/>
      <c r="J77" s="533"/>
      <c r="K77" s="503"/>
      <c r="L77" s="533"/>
      <c r="M77" s="503"/>
      <c r="N77" s="533"/>
      <c r="O77" s="503"/>
      <c r="P77" s="533"/>
      <c r="Q77" s="503"/>
      <c r="R77" s="533"/>
      <c r="S77" s="503"/>
      <c r="T77" s="533"/>
      <c r="U77" s="503"/>
      <c r="V77" s="533"/>
      <c r="W77" s="503"/>
      <c r="X77" s="379"/>
      <c r="Y77" s="395"/>
      <c r="Z77" s="396"/>
      <c r="AA77" s="533"/>
      <c r="AB77" s="503"/>
      <c r="AC77" s="533"/>
      <c r="AD77" s="503"/>
      <c r="AE77" s="524"/>
      <c r="AF77" s="379"/>
      <c r="AG77" s="395"/>
      <c r="AH77" s="396"/>
    </row>
    <row r="78" spans="2:70" ht="13.5" customHeight="1" x14ac:dyDescent="0.25">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7"/>
    </row>
    <row r="79" spans="2:70" ht="13.5" customHeight="1" x14ac:dyDescent="0.25">
      <c r="B79" s="30"/>
      <c r="C79" s="30"/>
      <c r="D79" s="30"/>
      <c r="E79" s="30"/>
      <c r="F79" s="30"/>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row>
    <row r="80" spans="2:70" ht="13.5" customHeight="1" x14ac:dyDescent="0.25">
      <c r="AI80" s="30"/>
    </row>
    <row r="81" spans="2:69" ht="13.5" customHeight="1" x14ac:dyDescent="0.25">
      <c r="B81" s="101"/>
      <c r="C81" s="215"/>
      <c r="D81" s="215"/>
      <c r="E81" s="215"/>
      <c r="F81" s="101" t="s">
        <v>1319</v>
      </c>
      <c r="G81" s="214"/>
      <c r="H81" s="300" t="s">
        <v>1320</v>
      </c>
      <c r="I81" s="300"/>
      <c r="J81" s="300"/>
      <c r="K81" s="300"/>
      <c r="L81" s="300"/>
      <c r="M81" s="300"/>
      <c r="N81" s="300"/>
      <c r="O81" s="300"/>
      <c r="P81" s="300"/>
      <c r="Q81" s="300"/>
      <c r="R81" s="300"/>
      <c r="S81" s="300"/>
      <c r="T81" s="300"/>
      <c r="U81" s="300"/>
      <c r="V81" s="300"/>
      <c r="W81" s="300"/>
      <c r="X81" s="300"/>
      <c r="Y81" s="300"/>
      <c r="Z81" s="300"/>
      <c r="AA81" s="95"/>
      <c r="AB81" s="95"/>
      <c r="AC81" s="95"/>
      <c r="AD81" s="95"/>
      <c r="AE81" s="95"/>
      <c r="AF81" s="95"/>
      <c r="AG81" s="95"/>
      <c r="AH81" s="94"/>
      <c r="AK81" s="101"/>
      <c r="AL81" s="215"/>
      <c r="AM81" s="215"/>
      <c r="AN81" s="215"/>
      <c r="AO81" s="101" t="s">
        <v>1319</v>
      </c>
      <c r="AP81" s="214"/>
      <c r="AQ81" s="300" t="s">
        <v>1320</v>
      </c>
      <c r="AR81" s="300"/>
      <c r="AS81" s="300"/>
      <c r="AT81" s="300"/>
      <c r="AU81" s="300"/>
      <c r="AV81" s="300"/>
      <c r="AW81" s="300"/>
      <c r="AX81" s="300"/>
      <c r="AY81" s="300"/>
      <c r="AZ81" s="300"/>
      <c r="BA81" s="300"/>
      <c r="BB81" s="300"/>
      <c r="BC81" s="300"/>
      <c r="BD81" s="300"/>
      <c r="BE81" s="300"/>
      <c r="BF81" s="300"/>
      <c r="BG81" s="300"/>
      <c r="BH81" s="300"/>
      <c r="BI81" s="300"/>
      <c r="BJ81" s="95"/>
      <c r="BK81" s="95"/>
      <c r="BL81" s="95"/>
      <c r="BM81" s="95"/>
      <c r="BN81" s="95"/>
      <c r="BO81" s="95"/>
      <c r="BP81" s="95"/>
      <c r="BQ81" s="94"/>
    </row>
    <row r="82" spans="2:69" ht="13.5" customHeight="1" x14ac:dyDescent="0.25">
      <c r="B82" s="322" t="s">
        <v>1321</v>
      </c>
      <c r="C82" s="297"/>
      <c r="D82" s="297"/>
      <c r="E82" s="388"/>
      <c r="F82" s="322" t="s">
        <v>1322</v>
      </c>
      <c r="G82" s="298"/>
      <c r="H82" s="322" t="s">
        <v>1323</v>
      </c>
      <c r="I82" s="298"/>
      <c r="J82" s="322" t="s">
        <v>1324</v>
      </c>
      <c r="K82" s="298"/>
      <c r="L82" s="322" t="s">
        <v>1325</v>
      </c>
      <c r="M82" s="298"/>
      <c r="N82" s="322" t="s">
        <v>1326</v>
      </c>
      <c r="O82" s="298"/>
      <c r="P82" s="322" t="s">
        <v>1327</v>
      </c>
      <c r="Q82" s="298"/>
      <c r="R82" s="322" t="s">
        <v>1328</v>
      </c>
      <c r="S82" s="298"/>
      <c r="T82" s="322" t="s">
        <v>1329</v>
      </c>
      <c r="U82" s="298"/>
      <c r="V82" s="322" t="s">
        <v>1330</v>
      </c>
      <c r="W82" s="298"/>
      <c r="X82" s="322" t="s">
        <v>1331</v>
      </c>
      <c r="Y82" s="297"/>
      <c r="Z82" s="298"/>
      <c r="AA82" s="322" t="s">
        <v>1332</v>
      </c>
      <c r="AB82" s="298"/>
      <c r="AC82" s="322" t="s">
        <v>1333</v>
      </c>
      <c r="AD82" s="297"/>
      <c r="AE82" s="298"/>
      <c r="AF82" s="322" t="s">
        <v>1334</v>
      </c>
      <c r="AG82" s="297"/>
      <c r="AH82" s="298"/>
      <c r="AK82" s="322" t="s">
        <v>1321</v>
      </c>
      <c r="AL82" s="297"/>
      <c r="AM82" s="297"/>
      <c r="AN82" s="388"/>
      <c r="AO82" s="322" t="s">
        <v>1322</v>
      </c>
      <c r="AP82" s="298"/>
      <c r="AQ82" s="322" t="s">
        <v>1323</v>
      </c>
      <c r="AR82" s="298"/>
      <c r="AS82" s="322" t="s">
        <v>1324</v>
      </c>
      <c r="AT82" s="298"/>
      <c r="AU82" s="322" t="s">
        <v>1325</v>
      </c>
      <c r="AV82" s="298"/>
      <c r="AW82" s="322" t="s">
        <v>1326</v>
      </c>
      <c r="AX82" s="298"/>
      <c r="AY82" s="322" t="s">
        <v>1327</v>
      </c>
      <c r="AZ82" s="298"/>
      <c r="BA82" s="322" t="s">
        <v>1328</v>
      </c>
      <c r="BB82" s="298"/>
      <c r="BC82" s="322" t="s">
        <v>1329</v>
      </c>
      <c r="BD82" s="298"/>
      <c r="BE82" s="322" t="s">
        <v>1330</v>
      </c>
      <c r="BF82" s="298"/>
      <c r="BG82" s="322" t="s">
        <v>1331</v>
      </c>
      <c r="BH82" s="297"/>
      <c r="BI82" s="298"/>
      <c r="BJ82" s="322" t="s">
        <v>1332</v>
      </c>
      <c r="BK82" s="298"/>
      <c r="BL82" s="322" t="s">
        <v>1333</v>
      </c>
      <c r="BM82" s="297"/>
      <c r="BN82" s="298"/>
      <c r="BO82" s="322" t="s">
        <v>1334</v>
      </c>
      <c r="BP82" s="297"/>
      <c r="BQ82" s="298"/>
    </row>
    <row r="83" spans="2:69" ht="13.5" customHeight="1" x14ac:dyDescent="0.25">
      <c r="B83" s="739" t="s">
        <v>1370</v>
      </c>
      <c r="C83" s="101"/>
      <c r="D83" s="215"/>
      <c r="E83" s="393"/>
      <c r="F83" s="738"/>
      <c r="G83" s="505"/>
      <c r="H83" s="738"/>
      <c r="I83" s="505"/>
      <c r="J83" s="738"/>
      <c r="K83" s="505"/>
      <c r="L83" s="738"/>
      <c r="M83" s="505"/>
      <c r="N83" s="738"/>
      <c r="O83" s="505"/>
      <c r="P83" s="738"/>
      <c r="Q83" s="505"/>
      <c r="R83" s="738"/>
      <c r="S83" s="505"/>
      <c r="T83" s="738"/>
      <c r="U83" s="505"/>
      <c r="V83" s="738"/>
      <c r="W83" s="505"/>
      <c r="X83" s="738"/>
      <c r="Y83" s="505"/>
      <c r="Z83" s="532"/>
      <c r="AA83" s="738"/>
      <c r="AB83" s="505"/>
      <c r="AC83" s="738"/>
      <c r="AD83" s="505"/>
      <c r="AE83" s="532"/>
      <c r="AF83" s="738"/>
      <c r="AG83" s="505"/>
      <c r="AH83" s="532"/>
      <c r="AK83" s="742" t="s">
        <v>1371</v>
      </c>
      <c r="AL83" s="101"/>
      <c r="AM83" s="215"/>
      <c r="AN83" s="393"/>
      <c r="AO83" s="738"/>
      <c r="AP83" s="505"/>
      <c r="AQ83" s="738"/>
      <c r="AR83" s="505"/>
      <c r="AS83" s="738"/>
      <c r="AT83" s="505"/>
      <c r="AU83" s="738"/>
      <c r="AV83" s="505"/>
      <c r="AW83" s="738"/>
      <c r="AX83" s="505"/>
      <c r="AY83" s="738"/>
      <c r="AZ83" s="505"/>
      <c r="BA83" s="738"/>
      <c r="BB83" s="505"/>
      <c r="BC83" s="738"/>
      <c r="BD83" s="505"/>
      <c r="BE83" s="738"/>
      <c r="BF83" s="505"/>
      <c r="BG83" s="738"/>
      <c r="BH83" s="505"/>
      <c r="BI83" s="532"/>
      <c r="BJ83" s="738"/>
      <c r="BK83" s="505"/>
      <c r="BL83" s="738"/>
      <c r="BM83" s="505"/>
      <c r="BN83" s="532"/>
      <c r="BO83" s="738"/>
      <c r="BP83" s="505"/>
      <c r="BQ83" s="532"/>
    </row>
    <row r="84" spans="2:69" ht="13.5" customHeight="1" x14ac:dyDescent="0.25">
      <c r="B84" s="531"/>
      <c r="C84" s="46" t="s">
        <v>1372</v>
      </c>
      <c r="D84" s="47"/>
      <c r="E84" s="394"/>
      <c r="F84" s="533"/>
      <c r="G84" s="503"/>
      <c r="H84" s="533"/>
      <c r="I84" s="503"/>
      <c r="J84" s="533"/>
      <c r="K84" s="503"/>
      <c r="L84" s="533"/>
      <c r="M84" s="503"/>
      <c r="N84" s="533"/>
      <c r="O84" s="503"/>
      <c r="P84" s="533"/>
      <c r="Q84" s="503"/>
      <c r="R84" s="533"/>
      <c r="S84" s="503"/>
      <c r="T84" s="533"/>
      <c r="U84" s="503"/>
      <c r="V84" s="533"/>
      <c r="W84" s="503"/>
      <c r="X84" s="533"/>
      <c r="Y84" s="503"/>
      <c r="Z84" s="524"/>
      <c r="AA84" s="533"/>
      <c r="AB84" s="503"/>
      <c r="AC84" s="533"/>
      <c r="AD84" s="503"/>
      <c r="AE84" s="524"/>
      <c r="AF84" s="533"/>
      <c r="AG84" s="503"/>
      <c r="AH84" s="524"/>
      <c r="AK84" s="531"/>
      <c r="AL84" s="46" t="s">
        <v>1373</v>
      </c>
      <c r="AM84" s="47"/>
      <c r="AN84" s="394"/>
      <c r="AO84" s="533"/>
      <c r="AP84" s="503"/>
      <c r="AQ84" s="533"/>
      <c r="AR84" s="503"/>
      <c r="AS84" s="533"/>
      <c r="AT84" s="503"/>
      <c r="AU84" s="533"/>
      <c r="AV84" s="503"/>
      <c r="AW84" s="533"/>
      <c r="AX84" s="503"/>
      <c r="AY84" s="533"/>
      <c r="AZ84" s="503"/>
      <c r="BA84" s="533"/>
      <c r="BB84" s="503"/>
      <c r="BC84" s="533"/>
      <c r="BD84" s="503"/>
      <c r="BE84" s="533"/>
      <c r="BF84" s="503"/>
      <c r="BG84" s="533"/>
      <c r="BH84" s="503"/>
      <c r="BI84" s="524"/>
      <c r="BJ84" s="533"/>
      <c r="BK84" s="503"/>
      <c r="BL84" s="533"/>
      <c r="BM84" s="503"/>
      <c r="BN84" s="524"/>
      <c r="BO84" s="533"/>
      <c r="BP84" s="503"/>
      <c r="BQ84" s="524"/>
    </row>
    <row r="85" spans="2:69" ht="13.5" customHeight="1" x14ac:dyDescent="0.25">
      <c r="B85" s="531"/>
      <c r="C85" s="101" t="s">
        <v>1374</v>
      </c>
      <c r="D85" s="215"/>
      <c r="E85" s="393"/>
      <c r="F85" s="738"/>
      <c r="G85" s="505"/>
      <c r="H85" s="738"/>
      <c r="I85" s="505"/>
      <c r="J85" s="738"/>
      <c r="K85" s="505"/>
      <c r="L85" s="738"/>
      <c r="M85" s="505"/>
      <c r="N85" s="738"/>
      <c r="O85" s="505"/>
      <c r="P85" s="738"/>
      <c r="Q85" s="505"/>
      <c r="R85" s="738"/>
      <c r="S85" s="505"/>
      <c r="T85" s="738"/>
      <c r="U85" s="505"/>
      <c r="V85" s="738"/>
      <c r="W85" s="505"/>
      <c r="X85" s="738"/>
      <c r="Y85" s="505"/>
      <c r="Z85" s="532"/>
      <c r="AA85" s="738"/>
      <c r="AB85" s="505"/>
      <c r="AC85" s="738"/>
      <c r="AD85" s="505"/>
      <c r="AE85" s="532"/>
      <c r="AF85" s="738"/>
      <c r="AG85" s="505"/>
      <c r="AH85" s="532"/>
      <c r="AK85" s="531"/>
      <c r="AL85" s="101" t="s">
        <v>1339</v>
      </c>
      <c r="AM85" s="215"/>
      <c r="AN85" s="393"/>
      <c r="AO85" s="738"/>
      <c r="AP85" s="505"/>
      <c r="AQ85" s="738"/>
      <c r="AR85" s="505"/>
      <c r="AS85" s="738"/>
      <c r="AT85" s="505"/>
      <c r="AU85" s="738"/>
      <c r="AV85" s="505"/>
      <c r="AW85" s="738"/>
      <c r="AX85" s="505"/>
      <c r="AY85" s="738"/>
      <c r="AZ85" s="505"/>
      <c r="BA85" s="738"/>
      <c r="BB85" s="505"/>
      <c r="BC85" s="738"/>
      <c r="BD85" s="505"/>
      <c r="BE85" s="738"/>
      <c r="BF85" s="505"/>
      <c r="BG85" s="738"/>
      <c r="BH85" s="505"/>
      <c r="BI85" s="532"/>
      <c r="BJ85" s="738"/>
      <c r="BK85" s="505"/>
      <c r="BL85" s="738"/>
      <c r="BM85" s="505"/>
      <c r="BN85" s="532"/>
      <c r="BO85" s="738"/>
      <c r="BP85" s="505"/>
      <c r="BQ85" s="532"/>
    </row>
    <row r="86" spans="2:69" ht="13.5" customHeight="1" x14ac:dyDescent="0.25">
      <c r="B86" s="531"/>
      <c r="C86" s="46" t="s">
        <v>1375</v>
      </c>
      <c r="D86" s="47"/>
      <c r="E86" s="394"/>
      <c r="F86" s="533"/>
      <c r="G86" s="503"/>
      <c r="H86" s="533"/>
      <c r="I86" s="503"/>
      <c r="J86" s="533"/>
      <c r="K86" s="503"/>
      <c r="L86" s="533"/>
      <c r="M86" s="503"/>
      <c r="N86" s="533"/>
      <c r="O86" s="503"/>
      <c r="P86" s="533"/>
      <c r="Q86" s="503"/>
      <c r="R86" s="533"/>
      <c r="S86" s="503"/>
      <c r="T86" s="533"/>
      <c r="U86" s="503"/>
      <c r="V86" s="533"/>
      <c r="W86" s="503"/>
      <c r="X86" s="533"/>
      <c r="Y86" s="503"/>
      <c r="Z86" s="524"/>
      <c r="AA86" s="533"/>
      <c r="AB86" s="503"/>
      <c r="AC86" s="533"/>
      <c r="AD86" s="503"/>
      <c r="AE86" s="524"/>
      <c r="AF86" s="533"/>
      <c r="AG86" s="503"/>
      <c r="AH86" s="524"/>
      <c r="AK86" s="531"/>
      <c r="AL86" s="46" t="s">
        <v>1341</v>
      </c>
      <c r="AM86" s="47"/>
      <c r="AN86" s="394"/>
      <c r="AO86" s="533"/>
      <c r="AP86" s="503"/>
      <c r="AQ86" s="533"/>
      <c r="AR86" s="503"/>
      <c r="AS86" s="533"/>
      <c r="AT86" s="503"/>
      <c r="AU86" s="533"/>
      <c r="AV86" s="503"/>
      <c r="AW86" s="533"/>
      <c r="AX86" s="503"/>
      <c r="AY86" s="533"/>
      <c r="AZ86" s="503"/>
      <c r="BA86" s="533"/>
      <c r="BB86" s="503"/>
      <c r="BC86" s="533"/>
      <c r="BD86" s="503"/>
      <c r="BE86" s="533"/>
      <c r="BF86" s="503"/>
      <c r="BG86" s="533"/>
      <c r="BH86" s="503"/>
      <c r="BI86" s="524"/>
      <c r="BJ86" s="533"/>
      <c r="BK86" s="503"/>
      <c r="BL86" s="533"/>
      <c r="BM86" s="503"/>
      <c r="BN86" s="524"/>
      <c r="BO86" s="533"/>
      <c r="BP86" s="503"/>
      <c r="BQ86" s="524"/>
    </row>
    <row r="87" spans="2:69" ht="13.5" customHeight="1" x14ac:dyDescent="0.25">
      <c r="B87" s="531"/>
      <c r="C87" s="101" t="s">
        <v>1374</v>
      </c>
      <c r="D87" s="215"/>
      <c r="E87" s="393"/>
      <c r="F87" s="738"/>
      <c r="G87" s="505"/>
      <c r="H87" s="738"/>
      <c r="I87" s="505"/>
      <c r="J87" s="738"/>
      <c r="K87" s="505"/>
      <c r="L87" s="738"/>
      <c r="M87" s="505"/>
      <c r="N87" s="738"/>
      <c r="O87" s="505"/>
      <c r="P87" s="738"/>
      <c r="Q87" s="505"/>
      <c r="R87" s="738"/>
      <c r="S87" s="505"/>
      <c r="T87" s="738"/>
      <c r="U87" s="505"/>
      <c r="V87" s="738"/>
      <c r="W87" s="505"/>
      <c r="X87" s="738"/>
      <c r="Y87" s="505"/>
      <c r="Z87" s="532"/>
      <c r="AA87" s="738"/>
      <c r="AB87" s="505"/>
      <c r="AC87" s="738"/>
      <c r="AD87" s="505"/>
      <c r="AE87" s="532"/>
      <c r="AF87" s="738"/>
      <c r="AG87" s="505"/>
      <c r="AH87" s="532"/>
      <c r="AK87" s="531"/>
      <c r="AL87" s="101" t="s">
        <v>1343</v>
      </c>
      <c r="AM87" s="215"/>
      <c r="AN87" s="393"/>
      <c r="AO87" s="738"/>
      <c r="AP87" s="505"/>
      <c r="AQ87" s="738"/>
      <c r="AR87" s="505"/>
      <c r="AS87" s="738"/>
      <c r="AT87" s="505"/>
      <c r="AU87" s="738"/>
      <c r="AV87" s="505"/>
      <c r="AW87" s="738"/>
      <c r="AX87" s="505"/>
      <c r="AY87" s="738"/>
      <c r="AZ87" s="505"/>
      <c r="BA87" s="738"/>
      <c r="BB87" s="505"/>
      <c r="BC87" s="738"/>
      <c r="BD87" s="505"/>
      <c r="BE87" s="738"/>
      <c r="BF87" s="505"/>
      <c r="BG87" s="738"/>
      <c r="BH87" s="505"/>
      <c r="BI87" s="532"/>
      <c r="BJ87" s="738"/>
      <c r="BK87" s="505"/>
      <c r="BL87" s="738"/>
      <c r="BM87" s="505"/>
      <c r="BN87" s="532"/>
      <c r="BO87" s="738"/>
      <c r="BP87" s="505"/>
      <c r="BQ87" s="532"/>
    </row>
    <row r="88" spans="2:69" ht="13.5" customHeight="1" x14ac:dyDescent="0.25">
      <c r="B88" s="531"/>
      <c r="C88" s="46" t="s">
        <v>1355</v>
      </c>
      <c r="D88" s="47"/>
      <c r="E88" s="394"/>
      <c r="F88" s="533"/>
      <c r="G88" s="503"/>
      <c r="H88" s="533"/>
      <c r="I88" s="503"/>
      <c r="J88" s="533"/>
      <c r="K88" s="503"/>
      <c r="L88" s="533"/>
      <c r="M88" s="503"/>
      <c r="N88" s="533"/>
      <c r="O88" s="503"/>
      <c r="P88" s="533"/>
      <c r="Q88" s="503"/>
      <c r="R88" s="533"/>
      <c r="S88" s="503"/>
      <c r="T88" s="533"/>
      <c r="U88" s="503"/>
      <c r="V88" s="533"/>
      <c r="W88" s="503"/>
      <c r="X88" s="533"/>
      <c r="Y88" s="503"/>
      <c r="Z88" s="524"/>
      <c r="AA88" s="533"/>
      <c r="AB88" s="503"/>
      <c r="AC88" s="533"/>
      <c r="AD88" s="503"/>
      <c r="AE88" s="524"/>
      <c r="AF88" s="533"/>
      <c r="AG88" s="503"/>
      <c r="AH88" s="524"/>
      <c r="AK88" s="531"/>
      <c r="AL88" s="46" t="s">
        <v>1345</v>
      </c>
      <c r="AM88" s="47"/>
      <c r="AN88" s="394"/>
      <c r="AO88" s="533"/>
      <c r="AP88" s="503"/>
      <c r="AQ88" s="533"/>
      <c r="AR88" s="503"/>
      <c r="AS88" s="533"/>
      <c r="AT88" s="503"/>
      <c r="AU88" s="533"/>
      <c r="AV88" s="503"/>
      <c r="AW88" s="533"/>
      <c r="AX88" s="503"/>
      <c r="AY88" s="533"/>
      <c r="AZ88" s="503"/>
      <c r="BA88" s="533"/>
      <c r="BB88" s="503"/>
      <c r="BC88" s="533"/>
      <c r="BD88" s="503"/>
      <c r="BE88" s="533"/>
      <c r="BF88" s="503"/>
      <c r="BG88" s="533"/>
      <c r="BH88" s="503"/>
      <c r="BI88" s="524"/>
      <c r="BJ88" s="533"/>
      <c r="BK88" s="503"/>
      <c r="BL88" s="533"/>
      <c r="BM88" s="503"/>
      <c r="BN88" s="524"/>
      <c r="BO88" s="533"/>
      <c r="BP88" s="503"/>
      <c r="BQ88" s="524"/>
    </row>
    <row r="89" spans="2:69" ht="13.5" customHeight="1" x14ac:dyDescent="0.25">
      <c r="B89" s="531"/>
      <c r="C89" s="101" t="s">
        <v>1376</v>
      </c>
      <c r="D89" s="215"/>
      <c r="E89" s="393"/>
      <c r="F89" s="738"/>
      <c r="G89" s="505"/>
      <c r="H89" s="738"/>
      <c r="I89" s="505"/>
      <c r="J89" s="738"/>
      <c r="K89" s="505"/>
      <c r="L89" s="738"/>
      <c r="M89" s="505"/>
      <c r="N89" s="738"/>
      <c r="O89" s="505"/>
      <c r="P89" s="738"/>
      <c r="Q89" s="505"/>
      <c r="R89" s="738"/>
      <c r="S89" s="505"/>
      <c r="T89" s="738"/>
      <c r="U89" s="505"/>
      <c r="V89" s="738"/>
      <c r="W89" s="505"/>
      <c r="X89" s="738"/>
      <c r="Y89" s="505"/>
      <c r="Z89" s="532"/>
      <c r="AA89" s="738"/>
      <c r="AB89" s="505"/>
      <c r="AC89" s="738"/>
      <c r="AD89" s="505"/>
      <c r="AE89" s="532"/>
      <c r="AF89" s="738"/>
      <c r="AG89" s="505"/>
      <c r="AH89" s="532"/>
      <c r="AK89" s="531"/>
      <c r="AL89" s="101"/>
      <c r="AM89" s="215"/>
      <c r="AN89" s="393"/>
      <c r="AO89" s="738"/>
      <c r="AP89" s="505"/>
      <c r="AQ89" s="738"/>
      <c r="AR89" s="505"/>
      <c r="AS89" s="738"/>
      <c r="AT89" s="505"/>
      <c r="AU89" s="738"/>
      <c r="AV89" s="505"/>
      <c r="AW89" s="738"/>
      <c r="AX89" s="505"/>
      <c r="AY89" s="738"/>
      <c r="AZ89" s="505"/>
      <c r="BA89" s="738"/>
      <c r="BB89" s="505"/>
      <c r="BC89" s="738"/>
      <c r="BD89" s="505"/>
      <c r="BE89" s="738"/>
      <c r="BF89" s="505"/>
      <c r="BG89" s="738"/>
      <c r="BH89" s="505"/>
      <c r="BI89" s="532"/>
      <c r="BJ89" s="738"/>
      <c r="BK89" s="505"/>
      <c r="BL89" s="738"/>
      <c r="BM89" s="505"/>
      <c r="BN89" s="532"/>
      <c r="BO89" s="738"/>
      <c r="BP89" s="505"/>
      <c r="BQ89" s="532"/>
    </row>
    <row r="90" spans="2:69" ht="13.5" customHeight="1" x14ac:dyDescent="0.25">
      <c r="B90" s="531"/>
      <c r="C90" s="46" t="s">
        <v>1377</v>
      </c>
      <c r="D90" s="47"/>
      <c r="E90" s="394"/>
      <c r="F90" s="533"/>
      <c r="G90" s="503"/>
      <c r="H90" s="533"/>
      <c r="I90" s="503"/>
      <c r="J90" s="533"/>
      <c r="K90" s="503"/>
      <c r="L90" s="533"/>
      <c r="M90" s="503"/>
      <c r="N90" s="533"/>
      <c r="O90" s="503"/>
      <c r="P90" s="533"/>
      <c r="Q90" s="503"/>
      <c r="R90" s="533"/>
      <c r="S90" s="503"/>
      <c r="T90" s="533"/>
      <c r="U90" s="503"/>
      <c r="V90" s="533"/>
      <c r="W90" s="503"/>
      <c r="X90" s="533"/>
      <c r="Y90" s="503"/>
      <c r="Z90" s="524"/>
      <c r="AA90" s="533"/>
      <c r="AB90" s="503"/>
      <c r="AC90" s="533"/>
      <c r="AD90" s="503"/>
      <c r="AE90" s="524"/>
      <c r="AF90" s="533"/>
      <c r="AG90" s="503"/>
      <c r="AH90" s="524"/>
      <c r="AK90" s="531"/>
      <c r="AL90" s="46" t="s">
        <v>1378</v>
      </c>
      <c r="AM90" s="47"/>
      <c r="AN90" s="394"/>
      <c r="AO90" s="533"/>
      <c r="AP90" s="503"/>
      <c r="AQ90" s="533"/>
      <c r="AR90" s="503"/>
      <c r="AS90" s="533"/>
      <c r="AT90" s="503"/>
      <c r="AU90" s="533"/>
      <c r="AV90" s="503"/>
      <c r="AW90" s="533"/>
      <c r="AX90" s="503"/>
      <c r="AY90" s="533"/>
      <c r="AZ90" s="503"/>
      <c r="BA90" s="533"/>
      <c r="BB90" s="503"/>
      <c r="BC90" s="533"/>
      <c r="BD90" s="503"/>
      <c r="BE90" s="533"/>
      <c r="BF90" s="503"/>
      <c r="BG90" s="533"/>
      <c r="BH90" s="503"/>
      <c r="BI90" s="524"/>
      <c r="BJ90" s="533"/>
      <c r="BK90" s="503"/>
      <c r="BL90" s="533"/>
      <c r="BM90" s="503"/>
      <c r="BN90" s="524"/>
      <c r="BO90" s="533"/>
      <c r="BP90" s="503"/>
      <c r="BQ90" s="524"/>
    </row>
    <row r="91" spans="2:69" ht="13.5" customHeight="1" x14ac:dyDescent="0.25">
      <c r="B91" s="531"/>
      <c r="C91" s="101"/>
      <c r="D91" s="215"/>
      <c r="E91" s="393"/>
      <c r="F91" s="738"/>
      <c r="G91" s="505"/>
      <c r="H91" s="738"/>
      <c r="I91" s="505"/>
      <c r="J91" s="738"/>
      <c r="K91" s="505"/>
      <c r="L91" s="738"/>
      <c r="M91" s="505"/>
      <c r="N91" s="738"/>
      <c r="O91" s="505"/>
      <c r="P91" s="738"/>
      <c r="Q91" s="505"/>
      <c r="R91" s="738"/>
      <c r="S91" s="505"/>
      <c r="T91" s="738"/>
      <c r="U91" s="505"/>
      <c r="V91" s="738"/>
      <c r="W91" s="505"/>
      <c r="X91" s="738"/>
      <c r="Y91" s="505"/>
      <c r="Z91" s="532"/>
      <c r="AA91" s="738"/>
      <c r="AB91" s="505"/>
      <c r="AC91" s="738"/>
      <c r="AD91" s="505"/>
      <c r="AE91" s="532"/>
      <c r="AF91" s="738"/>
      <c r="AG91" s="505"/>
      <c r="AH91" s="532"/>
      <c r="AK91" s="531"/>
      <c r="AL91" s="101"/>
      <c r="AM91" s="215"/>
      <c r="AN91" s="393"/>
      <c r="AO91" s="738"/>
      <c r="AP91" s="505"/>
      <c r="AQ91" s="738"/>
      <c r="AR91" s="505"/>
      <c r="AS91" s="738"/>
      <c r="AT91" s="505"/>
      <c r="AU91" s="738"/>
      <c r="AV91" s="505"/>
      <c r="AW91" s="738"/>
      <c r="AX91" s="505"/>
      <c r="AY91" s="738"/>
      <c r="AZ91" s="505"/>
      <c r="BA91" s="738"/>
      <c r="BB91" s="505"/>
      <c r="BC91" s="738"/>
      <c r="BD91" s="505"/>
      <c r="BE91" s="738"/>
      <c r="BF91" s="505"/>
      <c r="BG91" s="738"/>
      <c r="BH91" s="505"/>
      <c r="BI91" s="532"/>
      <c r="BJ91" s="738"/>
      <c r="BK91" s="505"/>
      <c r="BL91" s="738"/>
      <c r="BM91" s="505"/>
      <c r="BN91" s="532"/>
      <c r="BO91" s="738"/>
      <c r="BP91" s="505"/>
      <c r="BQ91" s="532"/>
    </row>
    <row r="92" spans="2:69" ht="13.5" customHeight="1" x14ac:dyDescent="0.25">
      <c r="B92" s="531"/>
      <c r="C92" s="46" t="s">
        <v>1379</v>
      </c>
      <c r="D92" s="47"/>
      <c r="E92" s="394"/>
      <c r="F92" s="533"/>
      <c r="G92" s="503"/>
      <c r="H92" s="533"/>
      <c r="I92" s="503"/>
      <c r="J92" s="533"/>
      <c r="K92" s="503"/>
      <c r="L92" s="533"/>
      <c r="M92" s="503"/>
      <c r="N92" s="533"/>
      <c r="O92" s="503"/>
      <c r="P92" s="533"/>
      <c r="Q92" s="503"/>
      <c r="R92" s="533"/>
      <c r="S92" s="503"/>
      <c r="T92" s="533"/>
      <c r="U92" s="503"/>
      <c r="V92" s="533"/>
      <c r="W92" s="503"/>
      <c r="X92" s="533"/>
      <c r="Y92" s="503"/>
      <c r="Z92" s="524"/>
      <c r="AA92" s="533"/>
      <c r="AB92" s="503"/>
      <c r="AC92" s="533"/>
      <c r="AD92" s="503"/>
      <c r="AE92" s="524"/>
      <c r="AF92" s="533"/>
      <c r="AG92" s="503"/>
      <c r="AH92" s="524"/>
      <c r="AK92" s="531"/>
      <c r="AL92" s="46" t="s">
        <v>1380</v>
      </c>
      <c r="AM92" s="47"/>
      <c r="AN92" s="394"/>
      <c r="AO92" s="533"/>
      <c r="AP92" s="503"/>
      <c r="AQ92" s="533"/>
      <c r="AR92" s="503"/>
      <c r="AS92" s="533"/>
      <c r="AT92" s="503"/>
      <c r="AU92" s="533"/>
      <c r="AV92" s="503"/>
      <c r="AW92" s="533"/>
      <c r="AX92" s="503"/>
      <c r="AY92" s="533"/>
      <c r="AZ92" s="503"/>
      <c r="BA92" s="533"/>
      <c r="BB92" s="503"/>
      <c r="BC92" s="533"/>
      <c r="BD92" s="503"/>
      <c r="BE92" s="533"/>
      <c r="BF92" s="503"/>
      <c r="BG92" s="533"/>
      <c r="BH92" s="503"/>
      <c r="BI92" s="524"/>
      <c r="BJ92" s="533"/>
      <c r="BK92" s="503"/>
      <c r="BL92" s="533"/>
      <c r="BM92" s="503"/>
      <c r="BN92" s="524"/>
      <c r="BO92" s="533"/>
      <c r="BP92" s="503"/>
      <c r="BQ92" s="524"/>
    </row>
    <row r="93" spans="2:69" ht="13.5" customHeight="1" x14ac:dyDescent="0.25">
      <c r="B93" s="531"/>
      <c r="C93" s="101"/>
      <c r="D93" s="215"/>
      <c r="E93" s="393"/>
      <c r="F93" s="738"/>
      <c r="G93" s="505"/>
      <c r="H93" s="738"/>
      <c r="I93" s="505"/>
      <c r="J93" s="738"/>
      <c r="K93" s="505"/>
      <c r="L93" s="738"/>
      <c r="M93" s="505"/>
      <c r="N93" s="738"/>
      <c r="O93" s="505"/>
      <c r="P93" s="738"/>
      <c r="Q93" s="505"/>
      <c r="R93" s="738"/>
      <c r="S93" s="505"/>
      <c r="T93" s="738"/>
      <c r="U93" s="505"/>
      <c r="V93" s="738"/>
      <c r="W93" s="505"/>
      <c r="X93" s="738"/>
      <c r="Y93" s="505"/>
      <c r="Z93" s="532"/>
      <c r="AA93" s="738"/>
      <c r="AB93" s="505"/>
      <c r="AC93" s="738"/>
      <c r="AD93" s="505"/>
      <c r="AE93" s="532"/>
      <c r="AF93" s="738"/>
      <c r="AG93" s="505"/>
      <c r="AH93" s="532"/>
      <c r="AK93" s="531"/>
      <c r="AL93" s="101"/>
      <c r="AM93" s="215"/>
      <c r="AN93" s="393"/>
      <c r="AO93" s="738"/>
      <c r="AP93" s="505"/>
      <c r="AQ93" s="738"/>
      <c r="AR93" s="505"/>
      <c r="AS93" s="738"/>
      <c r="AT93" s="505"/>
      <c r="AU93" s="738"/>
      <c r="AV93" s="505"/>
      <c r="AW93" s="738"/>
      <c r="AX93" s="505"/>
      <c r="AY93" s="738"/>
      <c r="AZ93" s="505"/>
      <c r="BA93" s="738"/>
      <c r="BB93" s="505"/>
      <c r="BC93" s="738"/>
      <c r="BD93" s="505"/>
      <c r="BE93" s="738"/>
      <c r="BF93" s="505"/>
      <c r="BG93" s="738"/>
      <c r="BH93" s="505"/>
      <c r="BI93" s="532"/>
      <c r="BJ93" s="738"/>
      <c r="BK93" s="505"/>
      <c r="BL93" s="738"/>
      <c r="BM93" s="505"/>
      <c r="BN93" s="532"/>
      <c r="BO93" s="738"/>
      <c r="BP93" s="505"/>
      <c r="BQ93" s="532"/>
    </row>
    <row r="94" spans="2:69" ht="13.5" customHeight="1" x14ac:dyDescent="0.25">
      <c r="B94" s="531"/>
      <c r="C94" s="46" t="s">
        <v>1381</v>
      </c>
      <c r="D94" s="47"/>
      <c r="E94" s="394"/>
      <c r="F94" s="533"/>
      <c r="G94" s="503"/>
      <c r="H94" s="533"/>
      <c r="I94" s="503"/>
      <c r="J94" s="533"/>
      <c r="K94" s="503"/>
      <c r="L94" s="533"/>
      <c r="M94" s="503"/>
      <c r="N94" s="533"/>
      <c r="O94" s="503"/>
      <c r="P94" s="533"/>
      <c r="Q94" s="503"/>
      <c r="R94" s="533"/>
      <c r="S94" s="503"/>
      <c r="T94" s="533"/>
      <c r="U94" s="503"/>
      <c r="V94" s="533"/>
      <c r="W94" s="503"/>
      <c r="X94" s="533"/>
      <c r="Y94" s="503"/>
      <c r="Z94" s="524"/>
      <c r="AA94" s="533"/>
      <c r="AB94" s="503"/>
      <c r="AC94" s="533"/>
      <c r="AD94" s="503"/>
      <c r="AE94" s="524"/>
      <c r="AF94" s="533"/>
      <c r="AG94" s="503"/>
      <c r="AH94" s="524"/>
      <c r="AK94" s="531"/>
      <c r="AL94" s="46" t="s">
        <v>1382</v>
      </c>
      <c r="AM94" s="47"/>
      <c r="AN94" s="394"/>
      <c r="AO94" s="533"/>
      <c r="AP94" s="503"/>
      <c r="AQ94" s="533"/>
      <c r="AR94" s="503"/>
      <c r="AS94" s="533"/>
      <c r="AT94" s="503"/>
      <c r="AU94" s="533"/>
      <c r="AV94" s="503"/>
      <c r="AW94" s="533"/>
      <c r="AX94" s="503"/>
      <c r="AY94" s="533"/>
      <c r="AZ94" s="503"/>
      <c r="BA94" s="533"/>
      <c r="BB94" s="503"/>
      <c r="BC94" s="533"/>
      <c r="BD94" s="503"/>
      <c r="BE94" s="533"/>
      <c r="BF94" s="503"/>
      <c r="BG94" s="533"/>
      <c r="BH94" s="503"/>
      <c r="BI94" s="524"/>
      <c r="BJ94" s="533"/>
      <c r="BK94" s="503"/>
      <c r="BL94" s="533"/>
      <c r="BM94" s="503"/>
      <c r="BN94" s="524"/>
      <c r="BO94" s="533"/>
      <c r="BP94" s="503"/>
      <c r="BQ94" s="524"/>
    </row>
    <row r="95" spans="2:69" ht="13.5" customHeight="1" x14ac:dyDescent="0.25">
      <c r="B95" s="531"/>
      <c r="C95" s="101"/>
      <c r="D95" s="215"/>
      <c r="E95" s="393"/>
      <c r="F95" s="738"/>
      <c r="G95" s="505"/>
      <c r="H95" s="738"/>
      <c r="I95" s="505"/>
      <c r="J95" s="738"/>
      <c r="K95" s="505"/>
      <c r="L95" s="738"/>
      <c r="M95" s="505"/>
      <c r="N95" s="738"/>
      <c r="O95" s="505"/>
      <c r="P95" s="738"/>
      <c r="Q95" s="505"/>
      <c r="R95" s="738"/>
      <c r="S95" s="505"/>
      <c r="T95" s="738"/>
      <c r="U95" s="505"/>
      <c r="V95" s="738"/>
      <c r="W95" s="505"/>
      <c r="X95" s="738"/>
      <c r="Y95" s="505"/>
      <c r="Z95" s="532"/>
      <c r="AA95" s="738"/>
      <c r="AB95" s="505"/>
      <c r="AC95" s="738"/>
      <c r="AD95" s="505"/>
      <c r="AE95" s="532"/>
      <c r="AF95" s="738"/>
      <c r="AG95" s="505"/>
      <c r="AH95" s="532"/>
      <c r="AK95" s="531"/>
      <c r="AL95" s="101" t="s">
        <v>1383</v>
      </c>
      <c r="AM95" s="215"/>
      <c r="AN95" s="393"/>
      <c r="AO95" s="738"/>
      <c r="AP95" s="505"/>
      <c r="AQ95" s="738"/>
      <c r="AR95" s="505"/>
      <c r="AS95" s="738"/>
      <c r="AT95" s="505"/>
      <c r="AU95" s="738"/>
      <c r="AV95" s="505"/>
      <c r="AW95" s="738"/>
      <c r="AX95" s="505"/>
      <c r="AY95" s="738"/>
      <c r="AZ95" s="505"/>
      <c r="BA95" s="738"/>
      <c r="BB95" s="505"/>
      <c r="BC95" s="738"/>
      <c r="BD95" s="505"/>
      <c r="BE95" s="738"/>
      <c r="BF95" s="505"/>
      <c r="BG95" s="738"/>
      <c r="BH95" s="505"/>
      <c r="BI95" s="532"/>
      <c r="BJ95" s="738"/>
      <c r="BK95" s="505"/>
      <c r="BL95" s="738"/>
      <c r="BM95" s="505"/>
      <c r="BN95" s="532"/>
      <c r="BO95" s="738"/>
      <c r="BP95" s="505"/>
      <c r="BQ95" s="532"/>
    </row>
    <row r="96" spans="2:69" ht="13.5" customHeight="1" x14ac:dyDescent="0.25">
      <c r="B96" s="533"/>
      <c r="C96" s="46" t="s">
        <v>1384</v>
      </c>
      <c r="D96" s="47"/>
      <c r="E96" s="394"/>
      <c r="F96" s="533"/>
      <c r="G96" s="503"/>
      <c r="H96" s="533"/>
      <c r="I96" s="503"/>
      <c r="J96" s="533"/>
      <c r="K96" s="503"/>
      <c r="L96" s="533"/>
      <c r="M96" s="503"/>
      <c r="N96" s="533"/>
      <c r="O96" s="503"/>
      <c r="P96" s="533"/>
      <c r="Q96" s="503"/>
      <c r="R96" s="533"/>
      <c r="S96" s="503"/>
      <c r="T96" s="533"/>
      <c r="U96" s="503"/>
      <c r="V96" s="533"/>
      <c r="W96" s="503"/>
      <c r="X96" s="533"/>
      <c r="Y96" s="503"/>
      <c r="Z96" s="524"/>
      <c r="AA96" s="533"/>
      <c r="AB96" s="503"/>
      <c r="AC96" s="533"/>
      <c r="AD96" s="503"/>
      <c r="AE96" s="524"/>
      <c r="AF96" s="533"/>
      <c r="AG96" s="503"/>
      <c r="AH96" s="524"/>
      <c r="AK96" s="531"/>
      <c r="AL96" s="46" t="s">
        <v>1355</v>
      </c>
      <c r="AM96" s="47"/>
      <c r="AN96" s="394"/>
      <c r="AO96" s="533"/>
      <c r="AP96" s="503"/>
      <c r="AQ96" s="533"/>
      <c r="AR96" s="503"/>
      <c r="AS96" s="533"/>
      <c r="AT96" s="503"/>
      <c r="AU96" s="533"/>
      <c r="AV96" s="503"/>
      <c r="AW96" s="533"/>
      <c r="AX96" s="503"/>
      <c r="AY96" s="533"/>
      <c r="AZ96" s="503"/>
      <c r="BA96" s="533"/>
      <c r="BB96" s="503"/>
      <c r="BC96" s="533"/>
      <c r="BD96" s="503"/>
      <c r="BE96" s="533"/>
      <c r="BF96" s="503"/>
      <c r="BG96" s="533"/>
      <c r="BH96" s="503"/>
      <c r="BI96" s="524"/>
      <c r="BJ96" s="533"/>
      <c r="BK96" s="503"/>
      <c r="BL96" s="533"/>
      <c r="BM96" s="503"/>
      <c r="BN96" s="524"/>
      <c r="BO96" s="533"/>
      <c r="BP96" s="503"/>
      <c r="BQ96" s="524"/>
    </row>
    <row r="97" spans="2:69" ht="13.5" customHeight="1" x14ac:dyDescent="0.25">
      <c r="B97" s="739" t="s">
        <v>1385</v>
      </c>
      <c r="C97" s="309"/>
      <c r="D97" s="41"/>
      <c r="E97" s="389"/>
      <c r="F97" s="738"/>
      <c r="G97" s="505"/>
      <c r="H97" s="738"/>
      <c r="I97" s="505"/>
      <c r="J97" s="738"/>
      <c r="K97" s="505"/>
      <c r="L97" s="738"/>
      <c r="M97" s="505"/>
      <c r="N97" s="738"/>
      <c r="O97" s="505"/>
      <c r="P97" s="738"/>
      <c r="Q97" s="505"/>
      <c r="R97" s="738"/>
      <c r="S97" s="505"/>
      <c r="T97" s="738"/>
      <c r="U97" s="505"/>
      <c r="V97" s="738"/>
      <c r="W97" s="505"/>
      <c r="X97" s="738"/>
      <c r="Y97" s="505"/>
      <c r="Z97" s="532"/>
      <c r="AA97" s="738"/>
      <c r="AB97" s="505"/>
      <c r="AC97" s="738"/>
      <c r="AD97" s="505"/>
      <c r="AE97" s="532"/>
      <c r="AF97" s="738"/>
      <c r="AG97" s="505"/>
      <c r="AH97" s="532"/>
      <c r="AK97" s="531"/>
      <c r="AL97" s="101" t="s">
        <v>1356</v>
      </c>
      <c r="AM97" s="215"/>
      <c r="AN97" s="393"/>
      <c r="AO97" s="738"/>
      <c r="AP97" s="505"/>
      <c r="AQ97" s="738"/>
      <c r="AR97" s="505"/>
      <c r="AS97" s="738"/>
      <c r="AT97" s="505"/>
      <c r="AU97" s="738"/>
      <c r="AV97" s="505"/>
      <c r="AW97" s="738"/>
      <c r="AX97" s="505"/>
      <c r="AY97" s="738"/>
      <c r="AZ97" s="505"/>
      <c r="BA97" s="738"/>
      <c r="BB97" s="505"/>
      <c r="BC97" s="738"/>
      <c r="BD97" s="505"/>
      <c r="BE97" s="738"/>
      <c r="BF97" s="505"/>
      <c r="BG97" s="738"/>
      <c r="BH97" s="505"/>
      <c r="BI97" s="532"/>
      <c r="BJ97" s="738"/>
      <c r="BK97" s="505"/>
      <c r="BL97" s="738"/>
      <c r="BM97" s="505"/>
      <c r="BN97" s="532"/>
      <c r="BO97" s="738"/>
      <c r="BP97" s="505"/>
      <c r="BQ97" s="532"/>
    </row>
    <row r="98" spans="2:69" ht="13.5" customHeight="1" x14ac:dyDescent="0.25">
      <c r="B98" s="531"/>
      <c r="C98" s="46" t="s">
        <v>1372</v>
      </c>
      <c r="D98" s="47"/>
      <c r="E98" s="394"/>
      <c r="F98" s="533"/>
      <c r="G98" s="503"/>
      <c r="H98" s="533"/>
      <c r="I98" s="503"/>
      <c r="J98" s="533"/>
      <c r="K98" s="503"/>
      <c r="L98" s="533"/>
      <c r="M98" s="503"/>
      <c r="N98" s="533"/>
      <c r="O98" s="503"/>
      <c r="P98" s="533"/>
      <c r="Q98" s="503"/>
      <c r="R98" s="533"/>
      <c r="S98" s="503"/>
      <c r="T98" s="533"/>
      <c r="U98" s="503"/>
      <c r="V98" s="533"/>
      <c r="W98" s="503"/>
      <c r="X98" s="533"/>
      <c r="Y98" s="503"/>
      <c r="Z98" s="524"/>
      <c r="AA98" s="533"/>
      <c r="AB98" s="503"/>
      <c r="AC98" s="533"/>
      <c r="AD98" s="503"/>
      <c r="AE98" s="524"/>
      <c r="AF98" s="533"/>
      <c r="AG98" s="503"/>
      <c r="AH98" s="524"/>
      <c r="AK98" s="533"/>
      <c r="AL98" s="46" t="s">
        <v>1358</v>
      </c>
      <c r="AM98" s="47"/>
      <c r="AN98" s="394"/>
      <c r="AO98" s="533"/>
      <c r="AP98" s="503"/>
      <c r="AQ98" s="533"/>
      <c r="AR98" s="503"/>
      <c r="AS98" s="533"/>
      <c r="AT98" s="503"/>
      <c r="AU98" s="533"/>
      <c r="AV98" s="503"/>
      <c r="AW98" s="533"/>
      <c r="AX98" s="503"/>
      <c r="AY98" s="533"/>
      <c r="AZ98" s="503"/>
      <c r="BA98" s="533"/>
      <c r="BB98" s="503"/>
      <c r="BC98" s="533"/>
      <c r="BD98" s="503"/>
      <c r="BE98" s="533"/>
      <c r="BF98" s="503"/>
      <c r="BG98" s="533"/>
      <c r="BH98" s="503"/>
      <c r="BI98" s="524"/>
      <c r="BJ98" s="533"/>
      <c r="BK98" s="503"/>
      <c r="BL98" s="533"/>
      <c r="BM98" s="503"/>
      <c r="BN98" s="524"/>
      <c r="BO98" s="533"/>
      <c r="BP98" s="503"/>
      <c r="BQ98" s="524"/>
    </row>
    <row r="99" spans="2:69" ht="13.5" customHeight="1" x14ac:dyDescent="0.25">
      <c r="B99" s="531"/>
      <c r="C99" s="101" t="s">
        <v>1374</v>
      </c>
      <c r="D99" s="215"/>
      <c r="E99" s="393"/>
      <c r="F99" s="738"/>
      <c r="G99" s="505"/>
      <c r="H99" s="738"/>
      <c r="I99" s="505"/>
      <c r="J99" s="738"/>
      <c r="K99" s="505"/>
      <c r="L99" s="738"/>
      <c r="M99" s="505"/>
      <c r="N99" s="738"/>
      <c r="O99" s="505"/>
      <c r="P99" s="738"/>
      <c r="Q99" s="505"/>
      <c r="R99" s="738"/>
      <c r="S99" s="505"/>
      <c r="T99" s="738"/>
      <c r="U99" s="505"/>
      <c r="V99" s="738"/>
      <c r="W99" s="505"/>
      <c r="X99" s="738"/>
      <c r="Y99" s="505"/>
      <c r="Z99" s="532"/>
      <c r="AA99" s="738"/>
      <c r="AB99" s="505"/>
      <c r="AC99" s="738"/>
      <c r="AD99" s="505"/>
      <c r="AE99" s="532"/>
      <c r="AF99" s="738"/>
      <c r="AG99" s="505"/>
      <c r="AH99" s="532"/>
      <c r="AK99" s="743" t="s">
        <v>1386</v>
      </c>
      <c r="AL99" s="215"/>
      <c r="AM99" s="215"/>
      <c r="AN99" s="393"/>
      <c r="AO99" s="738"/>
      <c r="AP99" s="505"/>
      <c r="AQ99" s="738"/>
      <c r="AR99" s="505"/>
      <c r="AS99" s="738"/>
      <c r="AT99" s="505"/>
      <c r="AU99" s="738"/>
      <c r="AV99" s="505"/>
      <c r="AW99" s="738"/>
      <c r="AX99" s="505"/>
      <c r="AY99" s="738"/>
      <c r="AZ99" s="505"/>
      <c r="BA99" s="738"/>
      <c r="BB99" s="505"/>
      <c r="BC99" s="738"/>
      <c r="BD99" s="505"/>
      <c r="BE99" s="738"/>
      <c r="BF99" s="505"/>
      <c r="BG99" s="738"/>
      <c r="BH99" s="505"/>
      <c r="BI99" s="532"/>
      <c r="BJ99" s="738"/>
      <c r="BK99" s="505"/>
      <c r="BL99" s="738"/>
      <c r="BM99" s="505"/>
      <c r="BN99" s="532"/>
      <c r="BO99" s="738"/>
      <c r="BP99" s="505"/>
      <c r="BQ99" s="532"/>
    </row>
    <row r="100" spans="2:69" ht="13.5" customHeight="1" x14ac:dyDescent="0.25">
      <c r="B100" s="531"/>
      <c r="C100" s="46" t="s">
        <v>1375</v>
      </c>
      <c r="D100" s="47"/>
      <c r="E100" s="394"/>
      <c r="F100" s="533"/>
      <c r="G100" s="503"/>
      <c r="H100" s="533"/>
      <c r="I100" s="503"/>
      <c r="J100" s="533"/>
      <c r="K100" s="503"/>
      <c r="L100" s="533"/>
      <c r="M100" s="503"/>
      <c r="N100" s="533"/>
      <c r="O100" s="503"/>
      <c r="P100" s="533"/>
      <c r="Q100" s="503"/>
      <c r="R100" s="533"/>
      <c r="S100" s="503"/>
      <c r="T100" s="533"/>
      <c r="U100" s="503"/>
      <c r="V100" s="533"/>
      <c r="W100" s="503"/>
      <c r="X100" s="533"/>
      <c r="Y100" s="503"/>
      <c r="Z100" s="524"/>
      <c r="AA100" s="533"/>
      <c r="AB100" s="503"/>
      <c r="AC100" s="533"/>
      <c r="AD100" s="503"/>
      <c r="AE100" s="524"/>
      <c r="AF100" s="533"/>
      <c r="AG100" s="503"/>
      <c r="AH100" s="524"/>
      <c r="AK100" s="744"/>
      <c r="AL100" s="41" t="s">
        <v>1387</v>
      </c>
      <c r="AM100" s="41"/>
      <c r="AN100" s="41"/>
      <c r="AO100" s="531"/>
      <c r="AP100" s="505"/>
      <c r="AQ100" s="531"/>
      <c r="AR100" s="505"/>
      <c r="AS100" s="531"/>
      <c r="AT100" s="505"/>
      <c r="AU100" s="531"/>
      <c r="AV100" s="505"/>
      <c r="AW100" s="531"/>
      <c r="AX100" s="505"/>
      <c r="AY100" s="531"/>
      <c r="AZ100" s="505"/>
      <c r="BA100" s="531"/>
      <c r="BB100" s="505"/>
      <c r="BC100" s="531"/>
      <c r="BD100" s="505"/>
      <c r="BE100" s="531"/>
      <c r="BF100" s="505"/>
      <c r="BG100" s="531"/>
      <c r="BH100" s="505"/>
      <c r="BI100" s="532"/>
      <c r="BJ100" s="531"/>
      <c r="BK100" s="505"/>
      <c r="BL100" s="531"/>
      <c r="BM100" s="505"/>
      <c r="BN100" s="532"/>
      <c r="BO100" s="531"/>
      <c r="BP100" s="505"/>
      <c r="BQ100" s="532"/>
    </row>
    <row r="101" spans="2:69" ht="13.5" customHeight="1" x14ac:dyDescent="0.25">
      <c r="B101" s="531"/>
      <c r="C101" s="101" t="s">
        <v>1374</v>
      </c>
      <c r="D101" s="215"/>
      <c r="E101" s="393"/>
      <c r="F101" s="738"/>
      <c r="G101" s="505"/>
      <c r="H101" s="738"/>
      <c r="I101" s="505"/>
      <c r="J101" s="738"/>
      <c r="K101" s="505"/>
      <c r="L101" s="738"/>
      <c r="M101" s="505"/>
      <c r="N101" s="738"/>
      <c r="O101" s="505"/>
      <c r="P101" s="738"/>
      <c r="Q101" s="505"/>
      <c r="R101" s="738"/>
      <c r="S101" s="505"/>
      <c r="T101" s="738"/>
      <c r="U101" s="505"/>
      <c r="V101" s="738"/>
      <c r="W101" s="505"/>
      <c r="X101" s="738"/>
      <c r="Y101" s="505"/>
      <c r="Z101" s="532"/>
      <c r="AA101" s="738"/>
      <c r="AB101" s="505"/>
      <c r="AC101" s="738"/>
      <c r="AD101" s="505"/>
      <c r="AE101" s="532"/>
      <c r="AF101" s="738"/>
      <c r="AG101" s="505"/>
      <c r="AH101" s="532"/>
      <c r="AK101" s="745"/>
      <c r="AL101" s="47" t="s">
        <v>1388</v>
      </c>
      <c r="AM101" s="47"/>
      <c r="AN101" s="47"/>
      <c r="AO101" s="533"/>
      <c r="AP101" s="503"/>
      <c r="AQ101" s="533"/>
      <c r="AR101" s="503"/>
      <c r="AS101" s="533"/>
      <c r="AT101" s="503"/>
      <c r="AU101" s="533"/>
      <c r="AV101" s="503"/>
      <c r="AW101" s="533"/>
      <c r="AX101" s="503"/>
      <c r="AY101" s="533"/>
      <c r="AZ101" s="503"/>
      <c r="BA101" s="533"/>
      <c r="BB101" s="503"/>
      <c r="BC101" s="533"/>
      <c r="BD101" s="503"/>
      <c r="BE101" s="533"/>
      <c r="BF101" s="503"/>
      <c r="BG101" s="533"/>
      <c r="BH101" s="503"/>
      <c r="BI101" s="524"/>
      <c r="BJ101" s="533"/>
      <c r="BK101" s="503"/>
      <c r="BL101" s="533"/>
      <c r="BM101" s="503"/>
      <c r="BN101" s="524"/>
      <c r="BO101" s="533"/>
      <c r="BP101" s="503"/>
      <c r="BQ101" s="524"/>
    </row>
    <row r="102" spans="2:69" ht="13.5" customHeight="1" x14ac:dyDescent="0.25">
      <c r="B102" s="531"/>
      <c r="C102" s="46" t="s">
        <v>1355</v>
      </c>
      <c r="D102" s="47"/>
      <c r="E102" s="394"/>
      <c r="F102" s="533"/>
      <c r="G102" s="503"/>
      <c r="H102" s="533"/>
      <c r="I102" s="503"/>
      <c r="J102" s="533"/>
      <c r="K102" s="503"/>
      <c r="L102" s="533"/>
      <c r="M102" s="503"/>
      <c r="N102" s="533"/>
      <c r="O102" s="503"/>
      <c r="P102" s="533"/>
      <c r="Q102" s="503"/>
      <c r="R102" s="533"/>
      <c r="S102" s="503"/>
      <c r="T102" s="533"/>
      <c r="U102" s="503"/>
      <c r="V102" s="533"/>
      <c r="W102" s="503"/>
      <c r="X102" s="533"/>
      <c r="Y102" s="503"/>
      <c r="Z102" s="524"/>
      <c r="AA102" s="533"/>
      <c r="AB102" s="503"/>
      <c r="AC102" s="533"/>
      <c r="AD102" s="503"/>
      <c r="AE102" s="524"/>
      <c r="AF102" s="533"/>
      <c r="AG102" s="503"/>
      <c r="AH102" s="524"/>
    </row>
    <row r="103" spans="2:69" ht="13.5" customHeight="1" x14ac:dyDescent="0.25">
      <c r="B103" s="531"/>
      <c r="C103" s="101" t="s">
        <v>1376</v>
      </c>
      <c r="D103" s="215"/>
      <c r="E103" s="393"/>
      <c r="F103" s="738"/>
      <c r="G103" s="505"/>
      <c r="H103" s="738"/>
      <c r="I103" s="505"/>
      <c r="J103" s="738"/>
      <c r="K103" s="505"/>
      <c r="L103" s="738"/>
      <c r="M103" s="505"/>
      <c r="N103" s="738"/>
      <c r="O103" s="505"/>
      <c r="P103" s="738"/>
      <c r="Q103" s="505"/>
      <c r="R103" s="738"/>
      <c r="S103" s="505"/>
      <c r="T103" s="738"/>
      <c r="U103" s="505"/>
      <c r="V103" s="738"/>
      <c r="W103" s="505"/>
      <c r="X103" s="738"/>
      <c r="Y103" s="505"/>
      <c r="Z103" s="532"/>
      <c r="AA103" s="738"/>
      <c r="AB103" s="505"/>
      <c r="AC103" s="738"/>
      <c r="AD103" s="505"/>
      <c r="AE103" s="532"/>
      <c r="AF103" s="738"/>
      <c r="AG103" s="505"/>
      <c r="AH103" s="532"/>
    </row>
    <row r="104" spans="2:69" ht="13.5" customHeight="1" x14ac:dyDescent="0.25">
      <c r="B104" s="531"/>
      <c r="C104" s="46" t="s">
        <v>1377</v>
      </c>
      <c r="D104" s="47"/>
      <c r="E104" s="394"/>
      <c r="F104" s="533"/>
      <c r="G104" s="503"/>
      <c r="H104" s="533"/>
      <c r="I104" s="503"/>
      <c r="J104" s="533"/>
      <c r="K104" s="503"/>
      <c r="L104" s="533"/>
      <c r="M104" s="503"/>
      <c r="N104" s="533"/>
      <c r="O104" s="503"/>
      <c r="P104" s="533"/>
      <c r="Q104" s="503"/>
      <c r="R104" s="533"/>
      <c r="S104" s="503"/>
      <c r="T104" s="533"/>
      <c r="U104" s="503"/>
      <c r="V104" s="533"/>
      <c r="W104" s="503"/>
      <c r="X104" s="533"/>
      <c r="Y104" s="503"/>
      <c r="Z104" s="524"/>
      <c r="AA104" s="533"/>
      <c r="AB104" s="503"/>
      <c r="AC104" s="533"/>
      <c r="AD104" s="503"/>
      <c r="AE104" s="524"/>
      <c r="AF104" s="533"/>
      <c r="AG104" s="503"/>
      <c r="AH104" s="524"/>
    </row>
    <row r="105" spans="2:69" ht="13.5" customHeight="1" x14ac:dyDescent="0.25">
      <c r="B105" s="531"/>
      <c r="C105" s="101"/>
      <c r="D105" s="215"/>
      <c r="E105" s="393"/>
      <c r="F105" s="738"/>
      <c r="G105" s="505"/>
      <c r="H105" s="738"/>
      <c r="I105" s="505"/>
      <c r="J105" s="738"/>
      <c r="K105" s="505"/>
      <c r="L105" s="738"/>
      <c r="M105" s="505"/>
      <c r="N105" s="738"/>
      <c r="O105" s="505"/>
      <c r="P105" s="738"/>
      <c r="Q105" s="505"/>
      <c r="R105" s="738"/>
      <c r="S105" s="505"/>
      <c r="T105" s="738"/>
      <c r="U105" s="505"/>
      <c r="V105" s="738"/>
      <c r="W105" s="505"/>
      <c r="X105" s="738"/>
      <c r="Y105" s="505"/>
      <c r="Z105" s="532"/>
      <c r="AA105" s="738"/>
      <c r="AB105" s="505"/>
      <c r="AC105" s="738"/>
      <c r="AD105" s="505"/>
      <c r="AE105" s="532"/>
      <c r="AF105" s="738"/>
      <c r="AG105" s="505"/>
      <c r="AH105" s="532"/>
    </row>
    <row r="106" spans="2:69" ht="13.5" customHeight="1" x14ac:dyDescent="0.25">
      <c r="B106" s="531"/>
      <c r="C106" s="46" t="s">
        <v>1379</v>
      </c>
      <c r="D106" s="47"/>
      <c r="E106" s="394"/>
      <c r="F106" s="533"/>
      <c r="G106" s="503"/>
      <c r="H106" s="533"/>
      <c r="I106" s="503"/>
      <c r="J106" s="533"/>
      <c r="K106" s="503"/>
      <c r="L106" s="533"/>
      <c r="M106" s="503"/>
      <c r="N106" s="533"/>
      <c r="O106" s="503"/>
      <c r="P106" s="533"/>
      <c r="Q106" s="503"/>
      <c r="R106" s="533"/>
      <c r="S106" s="503"/>
      <c r="T106" s="533"/>
      <c r="U106" s="503"/>
      <c r="V106" s="533"/>
      <c r="W106" s="503"/>
      <c r="X106" s="533"/>
      <c r="Y106" s="503"/>
      <c r="Z106" s="524"/>
      <c r="AA106" s="533"/>
      <c r="AB106" s="503"/>
      <c r="AC106" s="533"/>
      <c r="AD106" s="503"/>
      <c r="AE106" s="524"/>
      <c r="AF106" s="533"/>
      <c r="AG106" s="503"/>
      <c r="AH106" s="524"/>
    </row>
    <row r="107" spans="2:69" ht="13.5" customHeight="1" x14ac:dyDescent="0.25">
      <c r="B107" s="531"/>
      <c r="C107" s="101"/>
      <c r="D107" s="215"/>
      <c r="E107" s="393"/>
      <c r="F107" s="738"/>
      <c r="G107" s="505"/>
      <c r="H107" s="738"/>
      <c r="I107" s="505"/>
      <c r="J107" s="738"/>
      <c r="K107" s="505"/>
      <c r="L107" s="738"/>
      <c r="M107" s="505"/>
      <c r="N107" s="738"/>
      <c r="O107" s="505"/>
      <c r="P107" s="738"/>
      <c r="Q107" s="505"/>
      <c r="R107" s="738"/>
      <c r="S107" s="505"/>
      <c r="T107" s="738"/>
      <c r="U107" s="505"/>
      <c r="V107" s="738"/>
      <c r="W107" s="505"/>
      <c r="X107" s="738"/>
      <c r="Y107" s="505"/>
      <c r="Z107" s="532"/>
      <c r="AA107" s="738"/>
      <c r="AB107" s="505"/>
      <c r="AC107" s="738"/>
      <c r="AD107" s="505"/>
      <c r="AE107" s="532"/>
      <c r="AF107" s="738"/>
      <c r="AG107" s="505"/>
      <c r="AH107" s="532"/>
    </row>
    <row r="108" spans="2:69" ht="13.5" customHeight="1" x14ac:dyDescent="0.25">
      <c r="B108" s="531"/>
      <c r="C108" s="46" t="s">
        <v>1381</v>
      </c>
      <c r="D108" s="47"/>
      <c r="E108" s="394"/>
      <c r="F108" s="533"/>
      <c r="G108" s="503"/>
      <c r="H108" s="533"/>
      <c r="I108" s="503"/>
      <c r="J108" s="533"/>
      <c r="K108" s="503"/>
      <c r="L108" s="533"/>
      <c r="M108" s="503"/>
      <c r="N108" s="533"/>
      <c r="O108" s="503"/>
      <c r="P108" s="533"/>
      <c r="Q108" s="503"/>
      <c r="R108" s="533"/>
      <c r="S108" s="503"/>
      <c r="T108" s="533"/>
      <c r="U108" s="503"/>
      <c r="V108" s="533"/>
      <c r="W108" s="503"/>
      <c r="X108" s="533"/>
      <c r="Y108" s="503"/>
      <c r="Z108" s="524"/>
      <c r="AA108" s="533"/>
      <c r="AB108" s="503"/>
      <c r="AC108" s="533"/>
      <c r="AD108" s="503"/>
      <c r="AE108" s="524"/>
      <c r="AF108" s="533"/>
      <c r="AG108" s="503"/>
      <c r="AH108" s="524"/>
    </row>
    <row r="109" spans="2:69" ht="13.5" customHeight="1" x14ac:dyDescent="0.25">
      <c r="B109" s="531"/>
      <c r="C109" s="101"/>
      <c r="D109" s="215"/>
      <c r="E109" s="393"/>
      <c r="F109" s="738"/>
      <c r="G109" s="505"/>
      <c r="H109" s="738"/>
      <c r="I109" s="505"/>
      <c r="J109" s="738"/>
      <c r="K109" s="505"/>
      <c r="L109" s="738"/>
      <c r="M109" s="505"/>
      <c r="N109" s="738"/>
      <c r="O109" s="505"/>
      <c r="P109" s="738"/>
      <c r="Q109" s="505"/>
      <c r="R109" s="738"/>
      <c r="S109" s="505"/>
      <c r="T109" s="738"/>
      <c r="U109" s="505"/>
      <c r="V109" s="738"/>
      <c r="W109" s="505"/>
      <c r="X109" s="738"/>
      <c r="Y109" s="505"/>
      <c r="Z109" s="532"/>
      <c r="AA109" s="738"/>
      <c r="AB109" s="505"/>
      <c r="AC109" s="738"/>
      <c r="AD109" s="505"/>
      <c r="AE109" s="532"/>
      <c r="AF109" s="738"/>
      <c r="AG109" s="505"/>
      <c r="AH109" s="532"/>
    </row>
    <row r="110" spans="2:69" ht="13.5" customHeight="1" x14ac:dyDescent="0.25">
      <c r="B110" s="533"/>
      <c r="C110" s="46" t="s">
        <v>1384</v>
      </c>
      <c r="D110" s="47"/>
      <c r="E110" s="394"/>
      <c r="F110" s="533"/>
      <c r="G110" s="503"/>
      <c r="H110" s="533"/>
      <c r="I110" s="503"/>
      <c r="J110" s="533"/>
      <c r="K110" s="503"/>
      <c r="L110" s="533"/>
      <c r="M110" s="503"/>
      <c r="N110" s="533"/>
      <c r="O110" s="503"/>
      <c r="P110" s="533"/>
      <c r="Q110" s="503"/>
      <c r="R110" s="533"/>
      <c r="S110" s="503"/>
      <c r="T110" s="533"/>
      <c r="U110" s="503"/>
      <c r="V110" s="533"/>
      <c r="W110" s="503"/>
      <c r="X110" s="533"/>
      <c r="Y110" s="503"/>
      <c r="Z110" s="524"/>
      <c r="AA110" s="533"/>
      <c r="AB110" s="503"/>
      <c r="AC110" s="533"/>
      <c r="AD110" s="503"/>
      <c r="AE110" s="524"/>
      <c r="AF110" s="533"/>
      <c r="AG110" s="503"/>
      <c r="AH110" s="524"/>
    </row>
    <row r="111" spans="2:69" ht="13.5" customHeight="1" x14ac:dyDescent="0.25">
      <c r="B111" s="30"/>
      <c r="D111" s="30"/>
      <c r="E111" s="30"/>
      <c r="F111" s="30"/>
      <c r="G111" s="142"/>
      <c r="H111" s="142"/>
      <c r="I111" s="142"/>
      <c r="J111" s="142"/>
      <c r="K111" s="142"/>
      <c r="L111" s="142"/>
      <c r="M111" s="142"/>
      <c r="N111" s="142"/>
      <c r="O111" s="142"/>
      <c r="P111" s="142"/>
      <c r="Q111" s="142"/>
      <c r="R111" s="142"/>
      <c r="S111" s="142"/>
      <c r="T111" s="142"/>
      <c r="U111" s="142"/>
      <c r="V111" s="142"/>
      <c r="W111" s="142"/>
      <c r="X111" s="142"/>
      <c r="Y111" s="142"/>
      <c r="Z111" s="142"/>
      <c r="AA111" s="142"/>
      <c r="AB111" s="142"/>
      <c r="AC111" s="142"/>
      <c r="AD111" s="142"/>
      <c r="AE111" s="142"/>
      <c r="AF111" s="142"/>
      <c r="AG111" s="142"/>
      <c r="AH111" s="142"/>
      <c r="AI111" s="142"/>
    </row>
    <row r="112" spans="2:69" ht="13.5" customHeight="1" x14ac:dyDescent="0.25">
      <c r="B112" s="30"/>
      <c r="D112" s="30"/>
      <c r="E112" s="30"/>
      <c r="F112" s="30"/>
      <c r="G112" s="142"/>
      <c r="H112" s="142"/>
      <c r="I112" s="142"/>
      <c r="J112" s="142"/>
      <c r="K112" s="142"/>
      <c r="L112" s="142"/>
      <c r="M112" s="142"/>
      <c r="N112" s="142"/>
      <c r="O112" s="142"/>
      <c r="P112" s="142"/>
      <c r="Q112" s="142"/>
      <c r="R112" s="142"/>
      <c r="S112" s="142"/>
      <c r="T112" s="142"/>
      <c r="U112" s="142"/>
      <c r="V112" s="142"/>
      <c r="W112" s="142"/>
      <c r="X112" s="142"/>
      <c r="Y112" s="142"/>
      <c r="Z112" s="142"/>
      <c r="AA112" s="142"/>
      <c r="AB112" s="142"/>
      <c r="AC112" s="142"/>
      <c r="AD112" s="142"/>
      <c r="AE112" s="142"/>
      <c r="AF112" s="142"/>
      <c r="AG112" s="142"/>
      <c r="AH112" s="142"/>
      <c r="AI112" s="142"/>
    </row>
  </sheetData>
  <mergeCells count="975">
    <mergeCell ref="BL89:BN90"/>
    <mergeCell ref="BO89:BQ90"/>
    <mergeCell ref="BC83:BD84"/>
    <mergeCell ref="BC87:BD88"/>
    <mergeCell ref="BE87:BF88"/>
    <mergeCell ref="BG87:BI88"/>
    <mergeCell ref="BE83:BF84"/>
    <mergeCell ref="BG83:BI84"/>
    <mergeCell ref="BJ83:BK84"/>
    <mergeCell ref="BL83:BN84"/>
    <mergeCell ref="BO83:BQ84"/>
    <mergeCell ref="BG85:BI86"/>
    <mergeCell ref="BO85:BQ86"/>
    <mergeCell ref="BJ85:BK86"/>
    <mergeCell ref="BL85:BN86"/>
    <mergeCell ref="BJ87:BK88"/>
    <mergeCell ref="BL87:BN88"/>
    <mergeCell ref="BO87:BQ88"/>
    <mergeCell ref="F76:G77"/>
    <mergeCell ref="H76:I77"/>
    <mergeCell ref="J76:K77"/>
    <mergeCell ref="L76:M77"/>
    <mergeCell ref="N76:O77"/>
    <mergeCell ref="P76:Q77"/>
    <mergeCell ref="AO83:AP84"/>
    <mergeCell ref="AQ83:AR84"/>
    <mergeCell ref="AS83:AT84"/>
    <mergeCell ref="BL97:BN98"/>
    <mergeCell ref="BL99:BN101"/>
    <mergeCell ref="BO99:BQ101"/>
    <mergeCell ref="BL91:BN92"/>
    <mergeCell ref="BO91:BQ92"/>
    <mergeCell ref="BL93:BN94"/>
    <mergeCell ref="BO93:BQ94"/>
    <mergeCell ref="BL95:BN96"/>
    <mergeCell ref="BO95:BQ96"/>
    <mergeCell ref="BO97:BQ98"/>
    <mergeCell ref="L83:M84"/>
    <mergeCell ref="N83:O84"/>
    <mergeCell ref="P83:Q84"/>
    <mergeCell ref="R83:S84"/>
    <mergeCell ref="T83:U84"/>
    <mergeCell ref="V83:W84"/>
    <mergeCell ref="X83:Z84"/>
    <mergeCell ref="F85:G86"/>
    <mergeCell ref="H85:I86"/>
    <mergeCell ref="P85:Q86"/>
    <mergeCell ref="R85:S86"/>
    <mergeCell ref="T85:U86"/>
    <mergeCell ref="V85:W86"/>
    <mergeCell ref="X85:Z86"/>
    <mergeCell ref="BC70:BD71"/>
    <mergeCell ref="BE70:BF71"/>
    <mergeCell ref="BG70:BI71"/>
    <mergeCell ref="BJ70:BK71"/>
    <mergeCell ref="AO70:AP71"/>
    <mergeCell ref="AQ70:AR71"/>
    <mergeCell ref="AS70:AT71"/>
    <mergeCell ref="AU70:AV71"/>
    <mergeCell ref="AW70:AX71"/>
    <mergeCell ref="AY70:AZ71"/>
    <mergeCell ref="BA70:BB71"/>
    <mergeCell ref="BJ60:BK61"/>
    <mergeCell ref="AO60:AP61"/>
    <mergeCell ref="AQ60:AR61"/>
    <mergeCell ref="AS60:AT61"/>
    <mergeCell ref="AU60:AV61"/>
    <mergeCell ref="AW60:AX61"/>
    <mergeCell ref="AY60:AZ61"/>
    <mergeCell ref="BA60:BB61"/>
    <mergeCell ref="BC62:BD63"/>
    <mergeCell ref="BE62:BF63"/>
    <mergeCell ref="BG62:BI63"/>
    <mergeCell ref="BJ62:BK63"/>
    <mergeCell ref="AO62:AP63"/>
    <mergeCell ref="AQ62:AR63"/>
    <mergeCell ref="AS62:AT63"/>
    <mergeCell ref="AU62:AV63"/>
    <mergeCell ref="AW62:AX63"/>
    <mergeCell ref="AY62:AZ63"/>
    <mergeCell ref="BA62:BB63"/>
    <mergeCell ref="AO54:AP55"/>
    <mergeCell ref="AQ54:AR55"/>
    <mergeCell ref="AS54:AT55"/>
    <mergeCell ref="AU54:AV55"/>
    <mergeCell ref="AW54:AX55"/>
    <mergeCell ref="AY54:AZ55"/>
    <mergeCell ref="BA54:BB55"/>
    <mergeCell ref="BC60:BD61"/>
    <mergeCell ref="BE60:BF61"/>
    <mergeCell ref="BC68:BD69"/>
    <mergeCell ref="BE68:BF69"/>
    <mergeCell ref="BG68:BI69"/>
    <mergeCell ref="BJ68:BK69"/>
    <mergeCell ref="AO68:AP69"/>
    <mergeCell ref="AQ68:AR69"/>
    <mergeCell ref="AS68:AT69"/>
    <mergeCell ref="AU68:AV69"/>
    <mergeCell ref="AW68:AX69"/>
    <mergeCell ref="AY68:AZ69"/>
    <mergeCell ref="BA68:BB69"/>
    <mergeCell ref="AO58:AP59"/>
    <mergeCell ref="AQ58:AR59"/>
    <mergeCell ref="AS58:AT59"/>
    <mergeCell ref="AU58:AV59"/>
    <mergeCell ref="AW58:AX59"/>
    <mergeCell ref="AY58:AZ59"/>
    <mergeCell ref="BA58:BB59"/>
    <mergeCell ref="BC66:BD67"/>
    <mergeCell ref="BE66:BF67"/>
    <mergeCell ref="AO66:AP67"/>
    <mergeCell ref="AQ66:AR67"/>
    <mergeCell ref="AS66:AT67"/>
    <mergeCell ref="AU66:AV67"/>
    <mergeCell ref="AW66:AX67"/>
    <mergeCell ref="AY66:AZ67"/>
    <mergeCell ref="BA66:BB67"/>
    <mergeCell ref="AS52:AT53"/>
    <mergeCell ref="AU52:AV53"/>
    <mergeCell ref="AW52:AX53"/>
    <mergeCell ref="AY52:AZ53"/>
    <mergeCell ref="BA52:BB53"/>
    <mergeCell ref="BC58:BD59"/>
    <mergeCell ref="BE58:BF59"/>
    <mergeCell ref="BG58:BI59"/>
    <mergeCell ref="BJ58:BK59"/>
    <mergeCell ref="BC54:BD55"/>
    <mergeCell ref="BE54:BF55"/>
    <mergeCell ref="BG54:BI55"/>
    <mergeCell ref="BJ54:BK55"/>
    <mergeCell ref="AY56:AZ57"/>
    <mergeCell ref="BA56:BB57"/>
    <mergeCell ref="BC48:BD49"/>
    <mergeCell ref="BE48:BF49"/>
    <mergeCell ref="AO48:AP49"/>
    <mergeCell ref="AQ48:AR49"/>
    <mergeCell ref="AS48:AT49"/>
    <mergeCell ref="AU48:AV49"/>
    <mergeCell ref="AW48:AX49"/>
    <mergeCell ref="AY48:AZ49"/>
    <mergeCell ref="BA48:BB49"/>
    <mergeCell ref="BC50:BD51"/>
    <mergeCell ref="BE50:BF51"/>
    <mergeCell ref="AO50:AP51"/>
    <mergeCell ref="AQ50:AR51"/>
    <mergeCell ref="AS50:AT51"/>
    <mergeCell ref="AU50:AV51"/>
    <mergeCell ref="AW50:AX51"/>
    <mergeCell ref="AY50:AZ51"/>
    <mergeCell ref="BA50:BB51"/>
    <mergeCell ref="BC52:BD53"/>
    <mergeCell ref="BE52:BF53"/>
    <mergeCell ref="AO52:AP53"/>
    <mergeCell ref="AQ52:AR53"/>
    <mergeCell ref="AA68:AB69"/>
    <mergeCell ref="AC68:AE69"/>
    <mergeCell ref="AA70:AB71"/>
    <mergeCell ref="AC70:AE71"/>
    <mergeCell ref="AA60:AB61"/>
    <mergeCell ref="AC60:AE61"/>
    <mergeCell ref="AK62:AK71"/>
    <mergeCell ref="AA64:AB65"/>
    <mergeCell ref="AC64:AE65"/>
    <mergeCell ref="AA66:AB67"/>
    <mergeCell ref="AC66:AE67"/>
    <mergeCell ref="AA56:AB57"/>
    <mergeCell ref="AC56:AE57"/>
    <mergeCell ref="T58:U59"/>
    <mergeCell ref="V58:W59"/>
    <mergeCell ref="AA58:AB59"/>
    <mergeCell ref="AC58:AE59"/>
    <mergeCell ref="T60:U61"/>
    <mergeCell ref="V60:W61"/>
    <mergeCell ref="P46:Q47"/>
    <mergeCell ref="R46:S47"/>
    <mergeCell ref="T46:U47"/>
    <mergeCell ref="V46:W47"/>
    <mergeCell ref="V48:W49"/>
    <mergeCell ref="AC48:AE49"/>
    <mergeCell ref="R70:S71"/>
    <mergeCell ref="T70:U71"/>
    <mergeCell ref="P58:Q59"/>
    <mergeCell ref="R58:S59"/>
    <mergeCell ref="P68:Q69"/>
    <mergeCell ref="R68:S69"/>
    <mergeCell ref="T68:U69"/>
    <mergeCell ref="V68:W69"/>
    <mergeCell ref="P70:Q71"/>
    <mergeCell ref="V70:W71"/>
    <mergeCell ref="T66:U67"/>
    <mergeCell ref="P60:Q61"/>
    <mergeCell ref="R60:S61"/>
    <mergeCell ref="P64:Q65"/>
    <mergeCell ref="R64:S65"/>
    <mergeCell ref="T64:U65"/>
    <mergeCell ref="V64:W65"/>
    <mergeCell ref="P66:Q67"/>
    <mergeCell ref="V66:W67"/>
    <mergeCell ref="AU28:AW29"/>
    <mergeCell ref="AX28:AZ29"/>
    <mergeCell ref="BA28:BC29"/>
    <mergeCell ref="BD28:BF29"/>
    <mergeCell ref="BG28:BI29"/>
    <mergeCell ref="BJ28:BL29"/>
    <mergeCell ref="BM28:BO29"/>
    <mergeCell ref="AS28:AT29"/>
    <mergeCell ref="AS30:AT31"/>
    <mergeCell ref="AU30:AW31"/>
    <mergeCell ref="AX30:AZ31"/>
    <mergeCell ref="BA30:BC31"/>
    <mergeCell ref="BD30:BF31"/>
    <mergeCell ref="BG30:BI31"/>
    <mergeCell ref="J28:K28"/>
    <mergeCell ref="L28:N28"/>
    <mergeCell ref="O28:Q28"/>
    <mergeCell ref="R28:T28"/>
    <mergeCell ref="U28:W28"/>
    <mergeCell ref="X28:Z28"/>
    <mergeCell ref="AD28:AF28"/>
    <mergeCell ref="J33:K33"/>
    <mergeCell ref="L33:N33"/>
    <mergeCell ref="O33:Q33"/>
    <mergeCell ref="R33:T33"/>
    <mergeCell ref="U33:W33"/>
    <mergeCell ref="X33:Z33"/>
    <mergeCell ref="AD33:AF33"/>
    <mergeCell ref="J31:K31"/>
    <mergeCell ref="L31:N31"/>
    <mergeCell ref="O31:Q31"/>
    <mergeCell ref="R31:T31"/>
    <mergeCell ref="U31:W31"/>
    <mergeCell ref="X31:Z31"/>
    <mergeCell ref="AD31:AF31"/>
    <mergeCell ref="R21:T22"/>
    <mergeCell ref="U21:W22"/>
    <mergeCell ref="X21:Z22"/>
    <mergeCell ref="AD21:AF22"/>
    <mergeCell ref="J27:K27"/>
    <mergeCell ref="L27:N27"/>
    <mergeCell ref="O27:Q27"/>
    <mergeCell ref="R27:T27"/>
    <mergeCell ref="U27:W27"/>
    <mergeCell ref="X27:Z27"/>
    <mergeCell ref="AD27:AF27"/>
    <mergeCell ref="AS18:AT18"/>
    <mergeCell ref="AU18:AW18"/>
    <mergeCell ref="AX18:AZ18"/>
    <mergeCell ref="BA18:BC18"/>
    <mergeCell ref="BD18:BF18"/>
    <mergeCell ref="BG18:BI18"/>
    <mergeCell ref="BM18:BO18"/>
    <mergeCell ref="AS19:AT19"/>
    <mergeCell ref="AU19:AW19"/>
    <mergeCell ref="AX19:AZ19"/>
    <mergeCell ref="BA19:BC19"/>
    <mergeCell ref="BD19:BF19"/>
    <mergeCell ref="BG19:BI19"/>
    <mergeCell ref="BM19:BO19"/>
    <mergeCell ref="AS16:AT16"/>
    <mergeCell ref="AU16:AW16"/>
    <mergeCell ref="AX16:AZ16"/>
    <mergeCell ref="BA16:BC16"/>
    <mergeCell ref="BD16:BF16"/>
    <mergeCell ref="BG16:BI16"/>
    <mergeCell ref="BM16:BO16"/>
    <mergeCell ref="AS17:AT17"/>
    <mergeCell ref="AU17:AW17"/>
    <mergeCell ref="AX17:AZ17"/>
    <mergeCell ref="BA17:BC17"/>
    <mergeCell ref="BD17:BF17"/>
    <mergeCell ref="BG17:BI17"/>
    <mergeCell ref="BM17:BO17"/>
    <mergeCell ref="AS14:AT14"/>
    <mergeCell ref="AU14:AW14"/>
    <mergeCell ref="AX14:AZ14"/>
    <mergeCell ref="BA14:BC14"/>
    <mergeCell ref="BD14:BF14"/>
    <mergeCell ref="BG14:BI14"/>
    <mergeCell ref="BM14:BO14"/>
    <mergeCell ref="AS15:AT15"/>
    <mergeCell ref="AU15:AW15"/>
    <mergeCell ref="AX15:AZ15"/>
    <mergeCell ref="BA15:BC15"/>
    <mergeCell ref="BD15:BF15"/>
    <mergeCell ref="BG15:BI15"/>
    <mergeCell ref="BM15:BO15"/>
    <mergeCell ref="AS12:AT12"/>
    <mergeCell ref="AU12:AW12"/>
    <mergeCell ref="AX12:AZ12"/>
    <mergeCell ref="BA12:BC12"/>
    <mergeCell ref="BD12:BF12"/>
    <mergeCell ref="BG12:BI12"/>
    <mergeCell ref="BM12:BO12"/>
    <mergeCell ref="AS13:AT13"/>
    <mergeCell ref="AU13:AW13"/>
    <mergeCell ref="AX13:AZ13"/>
    <mergeCell ref="BA13:BC13"/>
    <mergeCell ref="BD13:BF13"/>
    <mergeCell ref="BG13:BI13"/>
    <mergeCell ref="BM13:BO13"/>
    <mergeCell ref="BJ30:BL31"/>
    <mergeCell ref="BM30:BO31"/>
    <mergeCell ref="BJ34:BL35"/>
    <mergeCell ref="BM34:BO35"/>
    <mergeCell ref="AS36:AT37"/>
    <mergeCell ref="AU36:AW37"/>
    <mergeCell ref="AX36:AZ37"/>
    <mergeCell ref="BA36:BC37"/>
    <mergeCell ref="BD36:BF37"/>
    <mergeCell ref="BM36:BO37"/>
    <mergeCell ref="AS26:AT26"/>
    <mergeCell ref="AU26:AW26"/>
    <mergeCell ref="AX26:AZ26"/>
    <mergeCell ref="BA26:BC26"/>
    <mergeCell ref="BD26:BF26"/>
    <mergeCell ref="BG26:BI26"/>
    <mergeCell ref="BM26:BO26"/>
    <mergeCell ref="AS27:AT27"/>
    <mergeCell ref="AU27:AW27"/>
    <mergeCell ref="AX27:AZ27"/>
    <mergeCell ref="BA27:BC27"/>
    <mergeCell ref="BD27:BF27"/>
    <mergeCell ref="BG27:BI27"/>
    <mergeCell ref="BM27:BO27"/>
    <mergeCell ref="BA21:BC21"/>
    <mergeCell ref="BD21:BF21"/>
    <mergeCell ref="BG21:BI21"/>
    <mergeCell ref="BM21:BO21"/>
    <mergeCell ref="AS25:AT25"/>
    <mergeCell ref="AU25:AW25"/>
    <mergeCell ref="AX25:AZ25"/>
    <mergeCell ref="BA25:BC25"/>
    <mergeCell ref="BD25:BF25"/>
    <mergeCell ref="BG25:BI25"/>
    <mergeCell ref="BM25:BO25"/>
    <mergeCell ref="BO56:BQ57"/>
    <mergeCell ref="BO58:BQ59"/>
    <mergeCell ref="BO60:BQ61"/>
    <mergeCell ref="BO62:BQ63"/>
    <mergeCell ref="BO64:BQ65"/>
    <mergeCell ref="BO66:BQ67"/>
    <mergeCell ref="BO68:BQ69"/>
    <mergeCell ref="BO70:BQ71"/>
    <mergeCell ref="BG36:BI37"/>
    <mergeCell ref="BJ36:BL37"/>
    <mergeCell ref="BO46:BQ47"/>
    <mergeCell ref="BO48:BQ49"/>
    <mergeCell ref="BO50:BQ51"/>
    <mergeCell ref="BO52:BQ53"/>
    <mergeCell ref="BO54:BQ55"/>
    <mergeCell ref="BG56:BI57"/>
    <mergeCell ref="BJ56:BK57"/>
    <mergeCell ref="BG50:BI51"/>
    <mergeCell ref="BJ50:BK51"/>
    <mergeCell ref="BG52:BI53"/>
    <mergeCell ref="BJ52:BK53"/>
    <mergeCell ref="BG66:BI67"/>
    <mergeCell ref="BJ66:BK67"/>
    <mergeCell ref="BG60:BI61"/>
    <mergeCell ref="AU32:AW33"/>
    <mergeCell ref="AX32:AZ33"/>
    <mergeCell ref="BA32:BC33"/>
    <mergeCell ref="BD32:BF33"/>
    <mergeCell ref="BG32:BI33"/>
    <mergeCell ref="BJ32:BL33"/>
    <mergeCell ref="BM32:BO33"/>
    <mergeCell ref="AS32:AT33"/>
    <mergeCell ref="AS34:AT35"/>
    <mergeCell ref="AU34:AW35"/>
    <mergeCell ref="AX34:AZ35"/>
    <mergeCell ref="BA34:BC35"/>
    <mergeCell ref="BD34:BF35"/>
    <mergeCell ref="BG34:BI35"/>
    <mergeCell ref="AS11:AT11"/>
    <mergeCell ref="AU11:AW11"/>
    <mergeCell ref="AX11:AZ11"/>
    <mergeCell ref="BA11:BC11"/>
    <mergeCell ref="BD11:BF11"/>
    <mergeCell ref="BG11:BI11"/>
    <mergeCell ref="BM11:BO11"/>
    <mergeCell ref="AS24:AT24"/>
    <mergeCell ref="AU24:AW24"/>
    <mergeCell ref="AX24:AZ24"/>
    <mergeCell ref="BA24:BC24"/>
    <mergeCell ref="BD24:BF24"/>
    <mergeCell ref="BG24:BI24"/>
    <mergeCell ref="BM24:BO24"/>
    <mergeCell ref="AS20:AT20"/>
    <mergeCell ref="AU20:AW20"/>
    <mergeCell ref="AX20:AZ20"/>
    <mergeCell ref="BA20:BC20"/>
    <mergeCell ref="BD20:BF20"/>
    <mergeCell ref="BG20:BI20"/>
    <mergeCell ref="BM20:BO20"/>
    <mergeCell ref="AS21:AT21"/>
    <mergeCell ref="AU21:AW21"/>
    <mergeCell ref="AX21:AZ21"/>
    <mergeCell ref="BD9:BF9"/>
    <mergeCell ref="BG9:BI9"/>
    <mergeCell ref="BM9:BO9"/>
    <mergeCell ref="AS10:AT10"/>
    <mergeCell ref="AU10:AW10"/>
    <mergeCell ref="AX10:AZ10"/>
    <mergeCell ref="BA10:BC10"/>
    <mergeCell ref="BD10:BF10"/>
    <mergeCell ref="BG10:BI10"/>
    <mergeCell ref="BM10:BO10"/>
    <mergeCell ref="AU5:AW5"/>
    <mergeCell ref="AX5:AZ5"/>
    <mergeCell ref="BA5:BC5"/>
    <mergeCell ref="AS7:AT7"/>
    <mergeCell ref="AU7:AW7"/>
    <mergeCell ref="AX7:AZ7"/>
    <mergeCell ref="BA7:BC7"/>
    <mergeCell ref="AS9:AT9"/>
    <mergeCell ref="AU9:AW9"/>
    <mergeCell ref="AX9:AZ9"/>
    <mergeCell ref="BA9:BC9"/>
    <mergeCell ref="BD7:BF7"/>
    <mergeCell ref="BG7:BI7"/>
    <mergeCell ref="BM7:BO7"/>
    <mergeCell ref="AS8:AT8"/>
    <mergeCell ref="AU8:AW8"/>
    <mergeCell ref="AX8:AZ8"/>
    <mergeCell ref="BA8:BC8"/>
    <mergeCell ref="BD8:BF8"/>
    <mergeCell ref="BG8:BI8"/>
    <mergeCell ref="BM8:BO8"/>
    <mergeCell ref="AS22:AT22"/>
    <mergeCell ref="AU22:AW22"/>
    <mergeCell ref="AX22:AZ22"/>
    <mergeCell ref="BA22:BC22"/>
    <mergeCell ref="BD22:BF22"/>
    <mergeCell ref="BG22:BI22"/>
    <mergeCell ref="BM22:BO22"/>
    <mergeCell ref="AS23:AT23"/>
    <mergeCell ref="AU23:AW23"/>
    <mergeCell ref="AX23:AZ23"/>
    <mergeCell ref="BA23:BC23"/>
    <mergeCell ref="BD23:BF23"/>
    <mergeCell ref="BG23:BI23"/>
    <mergeCell ref="BM23:BO23"/>
    <mergeCell ref="J103:K104"/>
    <mergeCell ref="F105:G106"/>
    <mergeCell ref="N105:O106"/>
    <mergeCell ref="P105:Q106"/>
    <mergeCell ref="R105:S106"/>
    <mergeCell ref="T105:U106"/>
    <mergeCell ref="V105:W106"/>
    <mergeCell ref="L105:M106"/>
    <mergeCell ref="L107:M108"/>
    <mergeCell ref="N107:O108"/>
    <mergeCell ref="P107:Q108"/>
    <mergeCell ref="R107:S108"/>
    <mergeCell ref="T107:U108"/>
    <mergeCell ref="V107:W108"/>
    <mergeCell ref="AW99:AX101"/>
    <mergeCell ref="AY99:AZ101"/>
    <mergeCell ref="BA99:BB101"/>
    <mergeCell ref="BC99:BD101"/>
    <mergeCell ref="BE99:BF101"/>
    <mergeCell ref="AC99:AE100"/>
    <mergeCell ref="AF99:AH100"/>
    <mergeCell ref="AK99:AK101"/>
    <mergeCell ref="AO99:AP101"/>
    <mergeCell ref="AQ99:AR101"/>
    <mergeCell ref="AS99:AT101"/>
    <mergeCell ref="AU99:AV101"/>
    <mergeCell ref="AC101:AE102"/>
    <mergeCell ref="AF101:AH102"/>
    <mergeCell ref="L91:M92"/>
    <mergeCell ref="N91:O92"/>
    <mergeCell ref="J91:K92"/>
    <mergeCell ref="F93:G94"/>
    <mergeCell ref="H93:I94"/>
    <mergeCell ref="J93:K94"/>
    <mergeCell ref="L93:M94"/>
    <mergeCell ref="N93:O94"/>
    <mergeCell ref="F95:G96"/>
    <mergeCell ref="H95:I96"/>
    <mergeCell ref="AC89:AE90"/>
    <mergeCell ref="AF89:AH90"/>
    <mergeCell ref="AA91:AB92"/>
    <mergeCell ref="AC91:AE92"/>
    <mergeCell ref="AA83:AB84"/>
    <mergeCell ref="AA93:AB94"/>
    <mergeCell ref="AA95:AB96"/>
    <mergeCell ref="AA97:AB98"/>
    <mergeCell ref="AC93:AE94"/>
    <mergeCell ref="AF93:AH94"/>
    <mergeCell ref="AC95:AE96"/>
    <mergeCell ref="AF95:AH96"/>
    <mergeCell ref="AC83:AE84"/>
    <mergeCell ref="AF83:AH84"/>
    <mergeCell ref="AC85:AE86"/>
    <mergeCell ref="AF85:AH86"/>
    <mergeCell ref="AF87:AH88"/>
    <mergeCell ref="AF91:AH92"/>
    <mergeCell ref="AC97:AE98"/>
    <mergeCell ref="AF97:AH98"/>
    <mergeCell ref="AA85:AB86"/>
    <mergeCell ref="AA89:AB90"/>
    <mergeCell ref="BC85:BD86"/>
    <mergeCell ref="BE85:BF86"/>
    <mergeCell ref="AO85:AP86"/>
    <mergeCell ref="AQ85:AR86"/>
    <mergeCell ref="AS85:AT86"/>
    <mergeCell ref="AU85:AV86"/>
    <mergeCell ref="AW85:AX86"/>
    <mergeCell ref="AY85:AZ86"/>
    <mergeCell ref="BA85:BB86"/>
    <mergeCell ref="R72:S73"/>
    <mergeCell ref="T72:U73"/>
    <mergeCell ref="V72:W73"/>
    <mergeCell ref="AA72:AB73"/>
    <mergeCell ref="AC72:AE73"/>
    <mergeCell ref="AA74:AB75"/>
    <mergeCell ref="AA76:AB77"/>
    <mergeCell ref="AC76:AE77"/>
    <mergeCell ref="J74:K75"/>
    <mergeCell ref="L74:M75"/>
    <mergeCell ref="P74:Q75"/>
    <mergeCell ref="R74:S75"/>
    <mergeCell ref="T74:U75"/>
    <mergeCell ref="V74:W75"/>
    <mergeCell ref="AC74:AE75"/>
    <mergeCell ref="R76:S77"/>
    <mergeCell ref="T76:U77"/>
    <mergeCell ref="V76:W77"/>
    <mergeCell ref="N74:O75"/>
    <mergeCell ref="AC62:AE63"/>
    <mergeCell ref="N46:O47"/>
    <mergeCell ref="N50:O51"/>
    <mergeCell ref="N52:O53"/>
    <mergeCell ref="N54:O55"/>
    <mergeCell ref="N56:O57"/>
    <mergeCell ref="N58:O59"/>
    <mergeCell ref="N60:O61"/>
    <mergeCell ref="F68:G69"/>
    <mergeCell ref="AA50:AB51"/>
    <mergeCell ref="AC50:AE51"/>
    <mergeCell ref="AA52:AB53"/>
    <mergeCell ref="AC52:AE53"/>
    <mergeCell ref="P54:Q55"/>
    <mergeCell ref="R54:S55"/>
    <mergeCell ref="T54:U55"/>
    <mergeCell ref="V54:W55"/>
    <mergeCell ref="AA54:AB55"/>
    <mergeCell ref="AC54:AE55"/>
    <mergeCell ref="P56:Q57"/>
    <mergeCell ref="R56:S57"/>
    <mergeCell ref="T56:U57"/>
    <mergeCell ref="V56:W57"/>
    <mergeCell ref="R66:S67"/>
    <mergeCell ref="L109:M110"/>
    <mergeCell ref="N109:O110"/>
    <mergeCell ref="R48:S49"/>
    <mergeCell ref="T48:U49"/>
    <mergeCell ref="AA46:AB47"/>
    <mergeCell ref="AA48:AB49"/>
    <mergeCell ref="P50:Q51"/>
    <mergeCell ref="R50:S51"/>
    <mergeCell ref="T50:U51"/>
    <mergeCell ref="V50:W51"/>
    <mergeCell ref="P52:Q53"/>
    <mergeCell ref="R52:S53"/>
    <mergeCell ref="T52:U53"/>
    <mergeCell ref="V52:W53"/>
    <mergeCell ref="N62:O63"/>
    <mergeCell ref="P62:Q63"/>
    <mergeCell ref="R62:S63"/>
    <mergeCell ref="T62:U63"/>
    <mergeCell ref="V62:W63"/>
    <mergeCell ref="AA62:AB63"/>
    <mergeCell ref="L70:M71"/>
    <mergeCell ref="N70:O71"/>
    <mergeCell ref="L72:M73"/>
    <mergeCell ref="P72:Q73"/>
    <mergeCell ref="N64:O65"/>
    <mergeCell ref="N66:O67"/>
    <mergeCell ref="B68:B77"/>
    <mergeCell ref="J68:K69"/>
    <mergeCell ref="L68:M69"/>
    <mergeCell ref="N68:O69"/>
    <mergeCell ref="N72:O73"/>
    <mergeCell ref="J95:K96"/>
    <mergeCell ref="L95:M96"/>
    <mergeCell ref="N95:O96"/>
    <mergeCell ref="F70:G71"/>
    <mergeCell ref="H70:I71"/>
    <mergeCell ref="J70:K71"/>
    <mergeCell ref="F72:G73"/>
    <mergeCell ref="H72:I73"/>
    <mergeCell ref="J72:K73"/>
    <mergeCell ref="J85:K86"/>
    <mergeCell ref="L85:M86"/>
    <mergeCell ref="N85:O86"/>
    <mergeCell ref="F87:G88"/>
    <mergeCell ref="H87:I88"/>
    <mergeCell ref="L87:M88"/>
    <mergeCell ref="N87:O88"/>
    <mergeCell ref="F83:G84"/>
    <mergeCell ref="F107:G108"/>
    <mergeCell ref="H107:I108"/>
    <mergeCell ref="J107:K108"/>
    <mergeCell ref="F109:G110"/>
    <mergeCell ref="H109:I110"/>
    <mergeCell ref="J109:K110"/>
    <mergeCell ref="H68:I69"/>
    <mergeCell ref="H74:I75"/>
    <mergeCell ref="B83:B96"/>
    <mergeCell ref="H83:I84"/>
    <mergeCell ref="J83:K84"/>
    <mergeCell ref="J87:K88"/>
    <mergeCell ref="B97:B110"/>
    <mergeCell ref="H97:I98"/>
    <mergeCell ref="J97:K98"/>
    <mergeCell ref="F99:G100"/>
    <mergeCell ref="H99:I100"/>
    <mergeCell ref="J99:K100"/>
    <mergeCell ref="F101:G102"/>
    <mergeCell ref="H101:I102"/>
    <mergeCell ref="J101:K102"/>
    <mergeCell ref="F103:G104"/>
    <mergeCell ref="H103:I104"/>
    <mergeCell ref="F89:G90"/>
    <mergeCell ref="P99:Q100"/>
    <mergeCell ref="R99:S100"/>
    <mergeCell ref="T99:U100"/>
    <mergeCell ref="V99:W100"/>
    <mergeCell ref="X99:Z100"/>
    <mergeCell ref="AA99:AB100"/>
    <mergeCell ref="F74:G75"/>
    <mergeCell ref="F97:G98"/>
    <mergeCell ref="H105:I106"/>
    <mergeCell ref="J105:K106"/>
    <mergeCell ref="L97:M98"/>
    <mergeCell ref="N97:O98"/>
    <mergeCell ref="L99:M100"/>
    <mergeCell ref="N99:O100"/>
    <mergeCell ref="L101:M102"/>
    <mergeCell ref="N101:O102"/>
    <mergeCell ref="L103:M104"/>
    <mergeCell ref="N103:O104"/>
    <mergeCell ref="H89:I90"/>
    <mergeCell ref="J89:K90"/>
    <mergeCell ref="L89:M90"/>
    <mergeCell ref="N89:O90"/>
    <mergeCell ref="F91:G92"/>
    <mergeCell ref="H91:I92"/>
    <mergeCell ref="R97:S98"/>
    <mergeCell ref="T97:U98"/>
    <mergeCell ref="X97:Z98"/>
    <mergeCell ref="R93:S94"/>
    <mergeCell ref="T93:U94"/>
    <mergeCell ref="P95:Q96"/>
    <mergeCell ref="R95:S96"/>
    <mergeCell ref="T95:U96"/>
    <mergeCell ref="V95:W96"/>
    <mergeCell ref="V97:W98"/>
    <mergeCell ref="P97:Q98"/>
    <mergeCell ref="V93:W94"/>
    <mergeCell ref="X93:Z94"/>
    <mergeCell ref="X95:Z96"/>
    <mergeCell ref="P89:Q90"/>
    <mergeCell ref="P91:Q92"/>
    <mergeCell ref="R91:S92"/>
    <mergeCell ref="T91:U92"/>
    <mergeCell ref="V91:W92"/>
    <mergeCell ref="X91:Z92"/>
    <mergeCell ref="P93:Q94"/>
    <mergeCell ref="T89:U90"/>
    <mergeCell ref="V89:W90"/>
    <mergeCell ref="P87:Q88"/>
    <mergeCell ref="R87:S88"/>
    <mergeCell ref="T87:U88"/>
    <mergeCell ref="V87:W88"/>
    <mergeCell ref="X87:Z88"/>
    <mergeCell ref="R89:S90"/>
    <mergeCell ref="X89:Z90"/>
    <mergeCell ref="AA109:AB110"/>
    <mergeCell ref="AC109:AE110"/>
    <mergeCell ref="AF109:AH110"/>
    <mergeCell ref="R103:S104"/>
    <mergeCell ref="T103:U104"/>
    <mergeCell ref="P109:Q110"/>
    <mergeCell ref="R109:S110"/>
    <mergeCell ref="T109:U110"/>
    <mergeCell ref="V109:W110"/>
    <mergeCell ref="X109:Z110"/>
    <mergeCell ref="X105:Z106"/>
    <mergeCell ref="X107:Z108"/>
    <mergeCell ref="AA107:AB108"/>
    <mergeCell ref="AC107:AE108"/>
    <mergeCell ref="AF107:AH108"/>
    <mergeCell ref="AC103:AE104"/>
    <mergeCell ref="AF103:AH104"/>
    <mergeCell ref="AA105:AB106"/>
    <mergeCell ref="AC105:AE106"/>
    <mergeCell ref="AF105:AH106"/>
    <mergeCell ref="V103:W104"/>
    <mergeCell ref="X103:Z104"/>
    <mergeCell ref="P101:Q102"/>
    <mergeCell ref="R101:S102"/>
    <mergeCell ref="T101:U102"/>
    <mergeCell ref="V101:W102"/>
    <mergeCell ref="X101:Z102"/>
    <mergeCell ref="AA101:AB102"/>
    <mergeCell ref="P103:Q104"/>
    <mergeCell ref="AA103:AB104"/>
    <mergeCell ref="BC95:BD96"/>
    <mergeCell ref="BE95:BF96"/>
    <mergeCell ref="BG95:BI96"/>
    <mergeCell ref="BJ95:BK96"/>
    <mergeCell ref="BG97:BI98"/>
    <mergeCell ref="BJ97:BK98"/>
    <mergeCell ref="BG99:BI101"/>
    <mergeCell ref="BJ99:BK101"/>
    <mergeCell ref="AO95:AP96"/>
    <mergeCell ref="AQ95:AR96"/>
    <mergeCell ref="AS95:AT96"/>
    <mergeCell ref="AU95:AV96"/>
    <mergeCell ref="AW95:AX96"/>
    <mergeCell ref="AY95:AZ96"/>
    <mergeCell ref="BA95:BB96"/>
    <mergeCell ref="AY97:AZ98"/>
    <mergeCell ref="BA97:BB98"/>
    <mergeCell ref="BC97:BD98"/>
    <mergeCell ref="BE97:BF98"/>
    <mergeCell ref="AO97:AP98"/>
    <mergeCell ref="AQ97:AR98"/>
    <mergeCell ref="AS97:AT98"/>
    <mergeCell ref="AU97:AV98"/>
    <mergeCell ref="AW97:AX98"/>
    <mergeCell ref="BC91:BD92"/>
    <mergeCell ref="BE91:BF92"/>
    <mergeCell ref="BG91:BI92"/>
    <mergeCell ref="BJ91:BK92"/>
    <mergeCell ref="AO91:AP92"/>
    <mergeCell ref="AQ91:AR92"/>
    <mergeCell ref="AS91:AT92"/>
    <mergeCell ref="AU91:AV92"/>
    <mergeCell ref="AW91:AX92"/>
    <mergeCell ref="AY91:AZ92"/>
    <mergeCell ref="BA91:BB92"/>
    <mergeCell ref="BC89:BD90"/>
    <mergeCell ref="BE89:BF90"/>
    <mergeCell ref="BG89:BI90"/>
    <mergeCell ref="BJ89:BK90"/>
    <mergeCell ref="AO89:AP90"/>
    <mergeCell ref="AQ89:AR90"/>
    <mergeCell ref="AS89:AT90"/>
    <mergeCell ref="AU89:AV90"/>
    <mergeCell ref="AW89:AX90"/>
    <mergeCell ref="AY89:AZ90"/>
    <mergeCell ref="BA89:BB90"/>
    <mergeCell ref="AY87:AZ88"/>
    <mergeCell ref="BA87:BB88"/>
    <mergeCell ref="AA87:AB88"/>
    <mergeCell ref="AC87:AE88"/>
    <mergeCell ref="AO87:AP88"/>
    <mergeCell ref="AQ87:AR88"/>
    <mergeCell ref="AS87:AT88"/>
    <mergeCell ref="AU87:AV88"/>
    <mergeCell ref="AW87:AX88"/>
    <mergeCell ref="AK83:AK98"/>
    <mergeCell ref="AU83:AV84"/>
    <mergeCell ref="AW83:AX84"/>
    <mergeCell ref="AY83:AZ84"/>
    <mergeCell ref="BA83:BB84"/>
    <mergeCell ref="BC93:BD94"/>
    <mergeCell ref="BE93:BF94"/>
    <mergeCell ref="BG93:BI94"/>
    <mergeCell ref="BJ93:BK94"/>
    <mergeCell ref="AO93:AP94"/>
    <mergeCell ref="AQ93:AR94"/>
    <mergeCell ref="AS93:AT94"/>
    <mergeCell ref="AU93:AV94"/>
    <mergeCell ref="AW93:AX94"/>
    <mergeCell ref="AY93:AZ94"/>
    <mergeCell ref="BA93:BB94"/>
    <mergeCell ref="BC64:BD65"/>
    <mergeCell ref="BE64:BF65"/>
    <mergeCell ref="BG64:BI65"/>
    <mergeCell ref="BJ64:BK65"/>
    <mergeCell ref="AO64:AP65"/>
    <mergeCell ref="AQ64:AR65"/>
    <mergeCell ref="AS64:AT65"/>
    <mergeCell ref="AU64:AV65"/>
    <mergeCell ref="AW64:AX65"/>
    <mergeCell ref="AY64:AZ65"/>
    <mergeCell ref="BA64:BB65"/>
    <mergeCell ref="L46:M47"/>
    <mergeCell ref="J62:K63"/>
    <mergeCell ref="J64:K65"/>
    <mergeCell ref="L64:M65"/>
    <mergeCell ref="J66:K67"/>
    <mergeCell ref="L66:M67"/>
    <mergeCell ref="F58:G59"/>
    <mergeCell ref="H58:I59"/>
    <mergeCell ref="J58:K59"/>
    <mergeCell ref="L58:M59"/>
    <mergeCell ref="J60:K61"/>
    <mergeCell ref="L60:M61"/>
    <mergeCell ref="L62:M63"/>
    <mergeCell ref="B54:B67"/>
    <mergeCell ref="F54:G55"/>
    <mergeCell ref="H54:I55"/>
    <mergeCell ref="F56:G57"/>
    <mergeCell ref="H56:I57"/>
    <mergeCell ref="F48:G49"/>
    <mergeCell ref="H48:I49"/>
    <mergeCell ref="J48:K49"/>
    <mergeCell ref="L48:M49"/>
    <mergeCell ref="F50:G51"/>
    <mergeCell ref="H50:I51"/>
    <mergeCell ref="J50:K51"/>
    <mergeCell ref="L50:M51"/>
    <mergeCell ref="J52:K53"/>
    <mergeCell ref="L52:M53"/>
    <mergeCell ref="J54:K55"/>
    <mergeCell ref="L54:M55"/>
    <mergeCell ref="J56:K57"/>
    <mergeCell ref="L56:M57"/>
    <mergeCell ref="B46:B53"/>
    <mergeCell ref="C46:D47"/>
    <mergeCell ref="F46:G47"/>
    <mergeCell ref="H46:I47"/>
    <mergeCell ref="J46:K47"/>
    <mergeCell ref="F60:G61"/>
    <mergeCell ref="H60:I61"/>
    <mergeCell ref="F62:G63"/>
    <mergeCell ref="H62:I63"/>
    <mergeCell ref="F64:G65"/>
    <mergeCell ref="H64:I65"/>
    <mergeCell ref="F66:G67"/>
    <mergeCell ref="H66:I67"/>
    <mergeCell ref="F52:G53"/>
    <mergeCell ref="H52:I53"/>
    <mergeCell ref="BA46:BB47"/>
    <mergeCell ref="BC46:BD47"/>
    <mergeCell ref="BE46:BF47"/>
    <mergeCell ref="BG46:BI47"/>
    <mergeCell ref="BJ46:BK47"/>
    <mergeCell ref="BG48:BI49"/>
    <mergeCell ref="BJ48:BK49"/>
    <mergeCell ref="N48:O49"/>
    <mergeCell ref="P48:Q49"/>
    <mergeCell ref="AC46:AE47"/>
    <mergeCell ref="AO46:AP47"/>
    <mergeCell ref="AQ46:AR47"/>
    <mergeCell ref="AS46:AT47"/>
    <mergeCell ref="AU46:AV47"/>
    <mergeCell ref="AW46:AX47"/>
    <mergeCell ref="AY46:AZ47"/>
    <mergeCell ref="AK46:AK61"/>
    <mergeCell ref="BC56:BD57"/>
    <mergeCell ref="BE56:BF57"/>
    <mergeCell ref="AO56:AP57"/>
    <mergeCell ref="AQ56:AR57"/>
    <mergeCell ref="AS56:AT57"/>
    <mergeCell ref="AU56:AV57"/>
    <mergeCell ref="AW56:AX57"/>
    <mergeCell ref="J36:K36"/>
    <mergeCell ref="L36:N36"/>
    <mergeCell ref="O36:Q36"/>
    <mergeCell ref="R36:T36"/>
    <mergeCell ref="U36:W36"/>
    <mergeCell ref="X36:Z36"/>
    <mergeCell ref="AD36:AF36"/>
    <mergeCell ref="L37:N37"/>
    <mergeCell ref="O37:Q37"/>
    <mergeCell ref="R37:T37"/>
    <mergeCell ref="U37:W37"/>
    <mergeCell ref="X37:Z37"/>
    <mergeCell ref="AA37:AC37"/>
    <mergeCell ref="AD37:AF37"/>
    <mergeCell ref="J37:K37"/>
    <mergeCell ref="J34:K34"/>
    <mergeCell ref="L34:N34"/>
    <mergeCell ref="O34:Q34"/>
    <mergeCell ref="R34:T34"/>
    <mergeCell ref="U34:W34"/>
    <mergeCell ref="X34:Z34"/>
    <mergeCell ref="AD34:AF34"/>
    <mergeCell ref="J35:K35"/>
    <mergeCell ref="L35:N35"/>
    <mergeCell ref="O35:Q35"/>
    <mergeCell ref="R35:T35"/>
    <mergeCell ref="U35:W35"/>
    <mergeCell ref="X35:Z35"/>
    <mergeCell ref="AD35:AF35"/>
    <mergeCell ref="J17:K18"/>
    <mergeCell ref="L17:N18"/>
    <mergeCell ref="O17:Q18"/>
    <mergeCell ref="R17:T18"/>
    <mergeCell ref="U17:W18"/>
    <mergeCell ref="X17:Z18"/>
    <mergeCell ref="AD17:AF18"/>
    <mergeCell ref="J32:K32"/>
    <mergeCell ref="L32:N32"/>
    <mergeCell ref="O32:Q32"/>
    <mergeCell ref="R32:T32"/>
    <mergeCell ref="U32:W32"/>
    <mergeCell ref="X32:Z32"/>
    <mergeCell ref="AD32:AF32"/>
    <mergeCell ref="J19:K20"/>
    <mergeCell ref="L19:N20"/>
    <mergeCell ref="O19:Q20"/>
    <mergeCell ref="R19:T20"/>
    <mergeCell ref="U19:W20"/>
    <mergeCell ref="X19:Z20"/>
    <mergeCell ref="AD19:AF20"/>
    <mergeCell ref="J21:K22"/>
    <mergeCell ref="L21:N22"/>
    <mergeCell ref="O21:Q22"/>
    <mergeCell ref="U15:W15"/>
    <mergeCell ref="X15:Z15"/>
    <mergeCell ref="AD15:AF15"/>
    <mergeCell ref="J16:K16"/>
    <mergeCell ref="L16:N16"/>
    <mergeCell ref="O16:Q16"/>
    <mergeCell ref="R16:T16"/>
    <mergeCell ref="U16:W16"/>
    <mergeCell ref="X16:Z16"/>
    <mergeCell ref="AD16:AF16"/>
    <mergeCell ref="L11:N11"/>
    <mergeCell ref="O11:Q11"/>
    <mergeCell ref="R11:T11"/>
    <mergeCell ref="J13:K13"/>
    <mergeCell ref="L13:N13"/>
    <mergeCell ref="O13:Q13"/>
    <mergeCell ref="R13:T13"/>
    <mergeCell ref="J15:K15"/>
    <mergeCell ref="L15:N15"/>
    <mergeCell ref="O15:Q15"/>
    <mergeCell ref="R15:T15"/>
    <mergeCell ref="U13:W13"/>
    <mergeCell ref="X13:Z13"/>
    <mergeCell ref="AD13:AF13"/>
    <mergeCell ref="J14:K14"/>
    <mergeCell ref="L14:N14"/>
    <mergeCell ref="O14:Q14"/>
    <mergeCell ref="R14:T14"/>
    <mergeCell ref="U14:W14"/>
    <mergeCell ref="X14:Z14"/>
    <mergeCell ref="AD14:AF14"/>
    <mergeCell ref="J29:K29"/>
    <mergeCell ref="L29:N29"/>
    <mergeCell ref="O29:Q29"/>
    <mergeCell ref="R29:T29"/>
    <mergeCell ref="U29:W29"/>
    <mergeCell ref="X29:Z29"/>
    <mergeCell ref="AD29:AF29"/>
    <mergeCell ref="J30:K30"/>
    <mergeCell ref="L30:N30"/>
    <mergeCell ref="O30:Q30"/>
    <mergeCell ref="R30:T30"/>
    <mergeCell ref="U30:W30"/>
    <mergeCell ref="X30:Z30"/>
    <mergeCell ref="AD30:AF30"/>
    <mergeCell ref="J23:K24"/>
    <mergeCell ref="L23:N24"/>
    <mergeCell ref="O23:Q24"/>
    <mergeCell ref="R23:T24"/>
    <mergeCell ref="U23:W24"/>
    <mergeCell ref="X23:Z24"/>
    <mergeCell ref="AD23:AF24"/>
    <mergeCell ref="J25:K26"/>
    <mergeCell ref="L25:N26"/>
    <mergeCell ref="O25:Q26"/>
    <mergeCell ref="R25:T26"/>
    <mergeCell ref="U25:W26"/>
    <mergeCell ref="X25:Z26"/>
    <mergeCell ref="AD25:AF26"/>
  </mergeCells>
  <pageMargins left="0.7" right="0.7" top="0.75" bottom="0.75" header="0" footer="0"/>
  <pageSetup pageOrder="overThenDown"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2:BS702"/>
  <sheetViews>
    <sheetView showGridLines="0" tabSelected="1" workbookViewId="0">
      <selection activeCell="A52" sqref="A1:XFD1048576"/>
    </sheetView>
  </sheetViews>
  <sheetFormatPr defaultColWidth="3.5546875" defaultRowHeight="13.5" customHeight="1" x14ac:dyDescent="0.25"/>
  <sheetData>
    <row r="2" spans="2:70" ht="13.5" customHeight="1" x14ac:dyDescent="0.25">
      <c r="B2" s="49" t="s">
        <v>67</v>
      </c>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K2" s="33"/>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row>
    <row r="3" spans="2:70" ht="13.5" customHeight="1" x14ac:dyDescent="0.25">
      <c r="B3" s="45"/>
    </row>
    <row r="4" spans="2:70" ht="13.5" customHeight="1" x14ac:dyDescent="0.25">
      <c r="B4" t="s">
        <v>91</v>
      </c>
    </row>
    <row r="5" spans="2:70" ht="13.5" customHeight="1" x14ac:dyDescent="0.25">
      <c r="B5" t="s">
        <v>1389</v>
      </c>
      <c r="AK5" t="s">
        <v>1390</v>
      </c>
    </row>
    <row r="6" spans="2:70" ht="13.5" customHeight="1" x14ac:dyDescent="0.25">
      <c r="B6" t="s">
        <v>1391</v>
      </c>
    </row>
    <row r="7" spans="2:70" ht="13.5" customHeight="1" x14ac:dyDescent="0.25">
      <c r="B7" t="s">
        <v>1392</v>
      </c>
      <c r="AK7" t="s">
        <v>1393</v>
      </c>
    </row>
    <row r="8" spans="2:70" ht="13.5" customHeight="1" x14ac:dyDescent="0.25">
      <c r="B8" t="s">
        <v>1394</v>
      </c>
    </row>
    <row r="9" spans="2:70" ht="13.5" customHeight="1" x14ac:dyDescent="0.25">
      <c r="H9" t="s">
        <v>1395</v>
      </c>
      <c r="AK9" t="s">
        <v>1396</v>
      </c>
    </row>
    <row r="10" spans="2:70" ht="13.5" customHeight="1" x14ac:dyDescent="0.25">
      <c r="H10" t="s">
        <v>1397</v>
      </c>
    </row>
    <row r="11" spans="2:70" ht="13.5" customHeight="1" x14ac:dyDescent="0.25">
      <c r="H11" t="s">
        <v>1398</v>
      </c>
      <c r="AL11" t="s">
        <v>1399</v>
      </c>
    </row>
    <row r="12" spans="2:70" ht="13.5" customHeight="1" x14ac:dyDescent="0.25">
      <c r="H12" t="s">
        <v>1400</v>
      </c>
      <c r="AL12" t="s">
        <v>1401</v>
      </c>
    </row>
    <row r="13" spans="2:70" ht="13.5" customHeight="1" x14ac:dyDescent="0.25">
      <c r="H13" t="s">
        <v>1402</v>
      </c>
      <c r="AL13" t="s">
        <v>1403</v>
      </c>
    </row>
    <row r="14" spans="2:70" ht="13.5" customHeight="1" x14ac:dyDescent="0.25">
      <c r="H14" t="s">
        <v>1404</v>
      </c>
    </row>
    <row r="15" spans="2:70" ht="13.5" customHeight="1" x14ac:dyDescent="0.25">
      <c r="B15" t="s">
        <v>1405</v>
      </c>
      <c r="AL15" t="s">
        <v>1406</v>
      </c>
    </row>
    <row r="16" spans="2:70" ht="13.5" customHeight="1" x14ac:dyDescent="0.25">
      <c r="B16" t="s">
        <v>1407</v>
      </c>
    </row>
    <row r="17" spans="2:37" ht="13.5" customHeight="1" x14ac:dyDescent="0.25">
      <c r="B17" t="s">
        <v>1408</v>
      </c>
    </row>
    <row r="18" spans="2:37" ht="13.5" customHeight="1" x14ac:dyDescent="0.25">
      <c r="B18" t="s">
        <v>1409</v>
      </c>
    </row>
    <row r="19" spans="2:37" ht="13.5" customHeight="1" x14ac:dyDescent="0.25">
      <c r="B19" s="30" t="s">
        <v>1410</v>
      </c>
      <c r="AK19" t="s">
        <v>1411</v>
      </c>
    </row>
    <row r="20" spans="2:37" ht="13.5" customHeight="1" x14ac:dyDescent="0.25">
      <c r="B20" t="s">
        <v>1412</v>
      </c>
    </row>
    <row r="21" spans="2:37" ht="13.5" customHeight="1" x14ac:dyDescent="0.25">
      <c r="B21" t="s">
        <v>1413</v>
      </c>
      <c r="AK21" t="s">
        <v>1414</v>
      </c>
    </row>
    <row r="22" spans="2:37" ht="13.5" customHeight="1" x14ac:dyDescent="0.25">
      <c r="B22" t="s">
        <v>1415</v>
      </c>
      <c r="AK22" t="s">
        <v>1416</v>
      </c>
    </row>
    <row r="23" spans="2:37" ht="13.5" customHeight="1" x14ac:dyDescent="0.25">
      <c r="B23" t="s">
        <v>1417</v>
      </c>
      <c r="AK23" t="s">
        <v>1418</v>
      </c>
    </row>
    <row r="24" spans="2:37" ht="13.5" customHeight="1" x14ac:dyDescent="0.25">
      <c r="B24" s="30" t="s">
        <v>1419</v>
      </c>
      <c r="AK24" t="s">
        <v>1420</v>
      </c>
    </row>
    <row r="25" spans="2:37" ht="13.5" customHeight="1" x14ac:dyDescent="0.25">
      <c r="B25" s="30" t="s">
        <v>1421</v>
      </c>
      <c r="AK25" t="s">
        <v>1422</v>
      </c>
    </row>
    <row r="26" spans="2:37" ht="13.5" customHeight="1" x14ac:dyDescent="0.25">
      <c r="B26" s="30" t="s">
        <v>1423</v>
      </c>
      <c r="AK26" t="s">
        <v>1424</v>
      </c>
    </row>
    <row r="27" spans="2:37" ht="13.5" customHeight="1" x14ac:dyDescent="0.25">
      <c r="AK27" t="s">
        <v>1425</v>
      </c>
    </row>
    <row r="28" spans="2:37" ht="13.5" customHeight="1" x14ac:dyDescent="0.25">
      <c r="B28" t="s">
        <v>358</v>
      </c>
      <c r="AK28" t="s">
        <v>1426</v>
      </c>
    </row>
    <row r="29" spans="2:37" ht="13.5" customHeight="1" x14ac:dyDescent="0.25">
      <c r="B29" t="s">
        <v>1427</v>
      </c>
      <c r="AK29" t="s">
        <v>1428</v>
      </c>
    </row>
    <row r="30" spans="2:37" ht="13.5" customHeight="1" x14ac:dyDescent="0.25">
      <c r="B30" t="s">
        <v>1429</v>
      </c>
      <c r="AK30" t="s">
        <v>1430</v>
      </c>
    </row>
    <row r="31" spans="2:37" ht="13.5" customHeight="1" x14ac:dyDescent="0.25">
      <c r="AK31" t="s">
        <v>1431</v>
      </c>
    </row>
    <row r="32" spans="2:37" ht="13.5" customHeight="1" x14ac:dyDescent="0.25">
      <c r="C32" t="s">
        <v>1432</v>
      </c>
      <c r="AK32" t="s">
        <v>1433</v>
      </c>
    </row>
    <row r="33" spans="2:70" ht="13.5" customHeight="1" x14ac:dyDescent="0.25">
      <c r="AK33" t="s">
        <v>1434</v>
      </c>
    </row>
    <row r="34" spans="2:70" ht="13.5" customHeight="1" x14ac:dyDescent="0.25">
      <c r="C34" t="s">
        <v>1435</v>
      </c>
      <c r="AK34" t="s">
        <v>1436</v>
      </c>
    </row>
    <row r="35" spans="2:70" ht="13.5" customHeight="1" x14ac:dyDescent="0.25">
      <c r="C35" t="s">
        <v>1437</v>
      </c>
      <c r="AK35" t="s">
        <v>1438</v>
      </c>
    </row>
    <row r="36" spans="2:70" ht="13.5" customHeight="1" x14ac:dyDescent="0.25">
      <c r="AK36" t="s">
        <v>1439</v>
      </c>
    </row>
    <row r="37" spans="2:70" ht="13.5" customHeight="1" x14ac:dyDescent="0.25">
      <c r="C37" t="s">
        <v>1440</v>
      </c>
      <c r="AK37" t="s">
        <v>1441</v>
      </c>
    </row>
    <row r="39" spans="2:70" ht="13.5" customHeight="1" x14ac:dyDescent="0.25">
      <c r="C39" t="s">
        <v>1442</v>
      </c>
    </row>
    <row r="40" spans="2:70" ht="13.5" customHeight="1" x14ac:dyDescent="0.25">
      <c r="B40" s="143"/>
      <c r="C40" s="143"/>
      <c r="D40" s="143"/>
      <c r="E40" s="143"/>
      <c r="F40" s="143"/>
      <c r="G40" s="143"/>
      <c r="H40" s="143"/>
      <c r="I40" s="143"/>
      <c r="J40" s="143"/>
      <c r="K40" s="143"/>
      <c r="L40" s="143"/>
      <c r="M40" s="143"/>
      <c r="N40" s="143"/>
      <c r="O40" s="143"/>
      <c r="P40" s="143"/>
      <c r="Q40" s="143"/>
      <c r="R40" s="143"/>
      <c r="S40" s="143"/>
      <c r="T40" s="143"/>
      <c r="U40" s="143"/>
      <c r="V40" s="143"/>
      <c r="W40" s="143"/>
      <c r="X40" s="143"/>
      <c r="Y40" s="143"/>
      <c r="Z40" s="143"/>
      <c r="AA40" s="143"/>
      <c r="AB40" s="143"/>
      <c r="AC40" s="143"/>
      <c r="AD40" s="143"/>
      <c r="AE40" s="143"/>
      <c r="AF40" s="143"/>
      <c r="AG40" s="143"/>
      <c r="AH40" s="143"/>
    </row>
    <row r="41" spans="2:70" ht="13.5" customHeight="1" x14ac:dyDescent="0.25">
      <c r="B41" s="346"/>
      <c r="C41" s="346"/>
      <c r="D41" s="346"/>
      <c r="E41" s="346"/>
      <c r="F41" s="346"/>
      <c r="G41" s="346"/>
      <c r="H41" s="346"/>
      <c r="I41" s="346"/>
      <c r="J41" s="346"/>
      <c r="K41" s="346"/>
      <c r="L41" s="346"/>
      <c r="M41" s="346"/>
      <c r="N41" s="346"/>
      <c r="O41" s="346"/>
      <c r="P41" s="346"/>
      <c r="Q41" s="346"/>
      <c r="R41" s="346"/>
      <c r="S41" s="346"/>
      <c r="T41" s="346"/>
      <c r="U41" s="346"/>
      <c r="V41" s="346"/>
      <c r="W41" s="346"/>
      <c r="X41" s="346"/>
      <c r="Y41" s="346"/>
      <c r="Z41" s="346"/>
      <c r="AA41" s="346"/>
      <c r="AB41" s="346"/>
      <c r="AC41" s="346"/>
      <c r="AD41" s="346"/>
      <c r="AE41" s="346"/>
      <c r="AF41" s="346"/>
      <c r="AG41" s="346"/>
      <c r="AH41" s="346"/>
      <c r="AK41" s="49" t="s">
        <v>1443</v>
      </c>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row>
    <row r="43" spans="2:70" ht="13.5" customHeight="1" x14ac:dyDescent="0.25">
      <c r="B43" t="s">
        <v>1444</v>
      </c>
    </row>
    <row r="44" spans="2:70" ht="13.5" customHeight="1" x14ac:dyDescent="0.25">
      <c r="B44" t="s">
        <v>1445</v>
      </c>
      <c r="AK44" s="196" t="s">
        <v>1446</v>
      </c>
      <c r="AL44" s="196"/>
      <c r="AM44" s="196"/>
      <c r="AN44" s="196"/>
      <c r="AO44" s="196"/>
      <c r="AP44" s="196"/>
      <c r="AQ44" s="196"/>
      <c r="AR44" s="196"/>
      <c r="AS44" s="196"/>
      <c r="AT44" s="196"/>
      <c r="AU44" s="196"/>
      <c r="AV44" s="196"/>
      <c r="AW44" s="196"/>
      <c r="AX44" s="196"/>
      <c r="AY44" s="196"/>
      <c r="AZ44" s="196"/>
      <c r="BA44" s="196"/>
      <c r="BB44" s="196"/>
      <c r="BC44" s="196"/>
      <c r="BD44" s="196"/>
      <c r="BE44" s="196"/>
      <c r="BF44" s="196"/>
      <c r="BG44" s="196"/>
      <c r="BH44" s="196"/>
      <c r="BI44" s="196"/>
      <c r="BJ44" s="196"/>
      <c r="BK44" s="399"/>
      <c r="BL44" s="399"/>
      <c r="BM44" s="399"/>
      <c r="BN44" s="399"/>
      <c r="BO44" s="196"/>
      <c r="BP44" s="196"/>
      <c r="BQ44" s="196"/>
      <c r="BR44" s="400"/>
    </row>
    <row r="45" spans="2:70" ht="13.5" customHeight="1" x14ac:dyDescent="0.25">
      <c r="B45" t="s">
        <v>1447</v>
      </c>
      <c r="AK45" s="41"/>
      <c r="AL45" s="41"/>
      <c r="AM45" s="41"/>
      <c r="AN45" s="41"/>
      <c r="AO45" s="41"/>
      <c r="AP45" s="41"/>
      <c r="AQ45" s="41"/>
      <c r="AR45" s="41"/>
      <c r="AS45" s="41"/>
      <c r="AT45" s="41"/>
      <c r="AU45" s="41"/>
      <c r="BC45" s="41"/>
      <c r="BD45" s="41"/>
      <c r="BE45" s="41"/>
      <c r="BF45" s="41"/>
      <c r="BG45" s="41"/>
      <c r="BH45" s="41"/>
      <c r="BI45" s="41"/>
      <c r="BJ45" s="41"/>
      <c r="BK45" s="41"/>
      <c r="BL45" s="41"/>
      <c r="BM45" s="41"/>
      <c r="BN45" s="41"/>
      <c r="BO45" s="269"/>
      <c r="BP45" s="269"/>
      <c r="BQ45" s="269"/>
      <c r="BR45" s="269"/>
    </row>
    <row r="46" spans="2:70" ht="13.5" customHeight="1" x14ac:dyDescent="0.25">
      <c r="AK46" t="s">
        <v>1448</v>
      </c>
      <c r="AL46" s="41"/>
      <c r="AM46" s="41"/>
      <c r="AN46" s="41"/>
      <c r="AO46" s="41"/>
      <c r="AP46" s="41"/>
      <c r="AQ46" s="41"/>
      <c r="AR46" s="41"/>
      <c r="AS46" s="41"/>
      <c r="AT46" s="41"/>
      <c r="AU46" s="41"/>
      <c r="BC46" s="41"/>
      <c r="BD46" s="41"/>
      <c r="BE46" s="41"/>
      <c r="BF46" s="41"/>
      <c r="BG46" s="41"/>
      <c r="BH46" s="41"/>
      <c r="BI46" s="41"/>
      <c r="BJ46" s="41"/>
      <c r="BK46" s="41"/>
      <c r="BL46" s="41"/>
      <c r="BM46" s="41"/>
      <c r="BN46" s="41"/>
      <c r="BO46" s="761"/>
      <c r="BP46" s="505"/>
      <c r="BQ46" s="505"/>
      <c r="BR46" s="505"/>
    </row>
    <row r="47" spans="2:70" ht="13.5" customHeight="1" x14ac:dyDescent="0.25">
      <c r="C47" t="s">
        <v>1449</v>
      </c>
      <c r="AK47" s="41"/>
      <c r="AL47" s="41"/>
      <c r="AM47" s="41"/>
      <c r="AN47" s="41"/>
      <c r="AO47" s="41"/>
      <c r="AP47" s="41"/>
      <c r="AQ47" s="41"/>
      <c r="AR47" s="41"/>
      <c r="AS47" s="41"/>
      <c r="AT47" s="41"/>
      <c r="AU47" s="41"/>
      <c r="BC47" s="41"/>
      <c r="BD47" s="41"/>
      <c r="BE47" s="41"/>
      <c r="BF47" s="41"/>
      <c r="BG47" s="41"/>
      <c r="BH47" s="41"/>
      <c r="BI47" s="41"/>
      <c r="BJ47" s="41"/>
      <c r="BK47" s="41"/>
      <c r="BL47" s="41"/>
      <c r="BM47" s="41"/>
      <c r="BN47" s="41"/>
      <c r="BO47" s="269"/>
      <c r="BP47" s="269"/>
      <c r="BQ47" s="269"/>
      <c r="BR47" s="269"/>
    </row>
    <row r="48" spans="2:70" ht="13.5" customHeight="1" x14ac:dyDescent="0.25">
      <c r="C48" t="s">
        <v>1450</v>
      </c>
      <c r="AK48" s="41"/>
      <c r="AL48" s="41" t="s">
        <v>1451</v>
      </c>
      <c r="AM48" s="41"/>
      <c r="AN48" s="41"/>
      <c r="AO48" s="41"/>
      <c r="AP48" s="41"/>
      <c r="AQ48" s="41"/>
      <c r="AR48" s="41"/>
      <c r="AS48" s="41"/>
      <c r="AT48" s="41"/>
      <c r="AU48" s="41"/>
      <c r="BC48" s="41"/>
      <c r="BD48" s="41"/>
      <c r="BE48" s="41"/>
      <c r="BF48" s="41"/>
      <c r="BG48" s="41"/>
      <c r="BH48" s="41"/>
      <c r="BI48" s="41"/>
      <c r="BJ48" s="41"/>
      <c r="BK48" s="41"/>
      <c r="BL48" s="41"/>
      <c r="BM48" s="41"/>
      <c r="BN48" s="41"/>
      <c r="BO48" s="269"/>
      <c r="BP48" s="269"/>
      <c r="BQ48" s="269"/>
      <c r="BR48" s="269"/>
    </row>
    <row r="49" spans="2:70" ht="13.5" customHeight="1" x14ac:dyDescent="0.25">
      <c r="AK49" s="41"/>
      <c r="AL49" s="41" t="s">
        <v>1452</v>
      </c>
      <c r="AM49" s="41"/>
      <c r="AN49" s="41"/>
      <c r="AO49" s="41"/>
      <c r="AP49" s="41"/>
      <c r="AQ49" s="41"/>
      <c r="AR49" s="41"/>
      <c r="AS49" s="41"/>
      <c r="AT49" s="41"/>
      <c r="AU49" s="41"/>
      <c r="BC49" s="41"/>
      <c r="BD49" s="41"/>
      <c r="BE49" s="41"/>
      <c r="BF49" s="41"/>
      <c r="BG49" s="41"/>
      <c r="BH49" s="41"/>
      <c r="BI49" s="41"/>
      <c r="BJ49" s="41"/>
      <c r="BK49" s="41"/>
      <c r="BL49" s="41"/>
      <c r="BM49" s="41"/>
      <c r="BN49" s="41"/>
      <c r="BO49" s="269"/>
      <c r="BP49" s="269"/>
      <c r="BQ49" s="269"/>
      <c r="BR49" s="269"/>
    </row>
    <row r="50" spans="2:70" ht="13.5" customHeight="1" x14ac:dyDescent="0.25">
      <c r="C50" t="s">
        <v>1453</v>
      </c>
    </row>
    <row r="51" spans="2:70" ht="13.5" customHeight="1" x14ac:dyDescent="0.25">
      <c r="C51" t="s">
        <v>1454</v>
      </c>
      <c r="AK51" s="101" t="s">
        <v>315</v>
      </c>
      <c r="AL51" s="401"/>
      <c r="AM51" s="215"/>
      <c r="AN51" s="215"/>
      <c r="AO51" s="215"/>
      <c r="AP51" s="215"/>
      <c r="AQ51" s="215"/>
      <c r="AR51" s="215"/>
      <c r="AS51" s="215"/>
      <c r="AT51" s="215"/>
      <c r="AU51" s="215"/>
      <c r="AV51" s="401"/>
      <c r="AW51" s="401"/>
      <c r="AX51" s="401"/>
      <c r="AY51" s="401"/>
      <c r="AZ51" s="401"/>
      <c r="BA51" s="401"/>
      <c r="BB51" s="401"/>
      <c r="BC51" s="215"/>
      <c r="BD51" s="215"/>
      <c r="BE51" s="215"/>
      <c r="BF51" s="215"/>
      <c r="BG51" s="215"/>
      <c r="BH51" s="215"/>
      <c r="BI51" s="215"/>
      <c r="BJ51" s="215"/>
      <c r="BK51" s="215"/>
      <c r="BL51" s="215"/>
      <c r="BM51" s="215"/>
      <c r="BN51" s="402" t="s">
        <v>570</v>
      </c>
      <c r="BO51" s="633" t="s">
        <v>1455</v>
      </c>
      <c r="BP51" s="529"/>
      <c r="BQ51" s="529"/>
      <c r="BR51" s="530"/>
    </row>
    <row r="52" spans="2:70" ht="13.5" customHeight="1" x14ac:dyDescent="0.25">
      <c r="AK52" s="309"/>
      <c r="AL52" s="41"/>
      <c r="AM52" s="41"/>
      <c r="AN52" s="41"/>
      <c r="AO52" s="41"/>
      <c r="AP52" s="41"/>
      <c r="AQ52" s="41"/>
      <c r="AR52" s="41"/>
      <c r="AS52" s="41"/>
      <c r="AT52" s="41"/>
      <c r="AU52" s="41"/>
      <c r="AV52" s="60"/>
      <c r="AW52" s="60"/>
      <c r="AX52" s="60"/>
      <c r="AY52" s="60"/>
      <c r="AZ52" s="60"/>
      <c r="BA52" s="60"/>
      <c r="BB52" s="60"/>
      <c r="BC52" s="41"/>
      <c r="BD52" s="41"/>
      <c r="BE52" s="41"/>
      <c r="BF52" s="41"/>
      <c r="BG52" s="41"/>
      <c r="BH52" s="41"/>
      <c r="BI52" s="41"/>
      <c r="BJ52" s="41"/>
      <c r="BK52" s="41"/>
      <c r="BL52" s="41"/>
      <c r="BM52" s="41"/>
      <c r="BN52" s="403"/>
      <c r="BO52" s="748"/>
      <c r="BP52" s="505"/>
      <c r="BQ52" s="505"/>
      <c r="BR52" s="532"/>
    </row>
    <row r="53" spans="2:70" ht="13.5" customHeight="1" x14ac:dyDescent="0.25">
      <c r="C53" t="s">
        <v>1456</v>
      </c>
      <c r="AK53" s="309"/>
      <c r="AL53" s="41"/>
      <c r="AM53" s="41"/>
      <c r="AN53" s="41"/>
      <c r="AO53" s="41"/>
      <c r="AP53" s="41"/>
      <c r="AQ53" s="41"/>
      <c r="AR53" s="41"/>
      <c r="AS53" s="41"/>
      <c r="AT53" s="41"/>
      <c r="AU53" s="41"/>
      <c r="AV53" s="60"/>
      <c r="AW53" s="60"/>
      <c r="AX53" s="60"/>
      <c r="AY53" s="60"/>
      <c r="AZ53" s="60"/>
      <c r="BA53" s="60"/>
      <c r="BB53" s="60"/>
      <c r="BC53" s="41"/>
      <c r="BD53" s="41"/>
      <c r="BE53" s="41"/>
      <c r="BF53" s="41"/>
      <c r="BG53" s="41"/>
      <c r="BH53" s="41"/>
      <c r="BI53" s="41"/>
      <c r="BJ53" s="41"/>
      <c r="BK53" s="41"/>
      <c r="BL53" s="41"/>
      <c r="BM53" s="41"/>
      <c r="BN53" s="403"/>
      <c r="BO53" s="748"/>
      <c r="BP53" s="505"/>
      <c r="BQ53" s="505"/>
      <c r="BR53" s="532"/>
    </row>
    <row r="54" spans="2:70" ht="13.5" customHeight="1" x14ac:dyDescent="0.25">
      <c r="C54" t="s">
        <v>1457</v>
      </c>
      <c r="AK54" s="309"/>
      <c r="AL54" s="41"/>
      <c r="AM54" s="41"/>
      <c r="AN54" s="41"/>
      <c r="AO54" s="41"/>
      <c r="AP54" s="41"/>
      <c r="AQ54" s="41"/>
      <c r="AR54" s="41"/>
      <c r="AS54" s="41"/>
      <c r="AT54" s="41"/>
      <c r="AU54" s="41"/>
      <c r="AV54" s="60"/>
      <c r="AW54" s="60"/>
      <c r="AX54" s="60"/>
      <c r="AY54" s="60"/>
      <c r="AZ54" s="60"/>
      <c r="BA54" s="60"/>
      <c r="BB54" s="60"/>
      <c r="BC54" s="41"/>
      <c r="BD54" s="41"/>
      <c r="BE54" s="41"/>
      <c r="BF54" s="41"/>
      <c r="BG54" s="41"/>
      <c r="BH54" s="41"/>
      <c r="BI54" s="41"/>
      <c r="BJ54" s="41"/>
      <c r="BK54" s="41"/>
      <c r="BL54" s="41"/>
      <c r="BM54" s="41"/>
      <c r="BN54" s="403"/>
      <c r="BO54" s="748"/>
      <c r="BP54" s="505"/>
      <c r="BQ54" s="505"/>
      <c r="BR54" s="532"/>
    </row>
    <row r="55" spans="2:70" ht="13.5" customHeight="1" x14ac:dyDescent="0.25">
      <c r="AK55" s="97">
        <v>1</v>
      </c>
      <c r="AL55" s="289" t="s">
        <v>1458</v>
      </c>
      <c r="AM55" s="289"/>
      <c r="AN55" s="289"/>
      <c r="AO55" s="289"/>
      <c r="AP55" s="289"/>
      <c r="AQ55" s="289"/>
      <c r="AR55" s="289"/>
      <c r="AS55" s="289"/>
      <c r="AT55" s="289"/>
      <c r="AU55" s="289"/>
      <c r="AV55" s="405"/>
      <c r="AW55" s="405"/>
      <c r="AX55" s="405"/>
      <c r="AY55" s="405"/>
      <c r="AZ55" s="405"/>
      <c r="BA55" s="405"/>
      <c r="BB55" s="405"/>
      <c r="BC55" s="289"/>
      <c r="BD55" s="289"/>
      <c r="BE55" s="289"/>
      <c r="BF55" s="289"/>
      <c r="BG55" s="289"/>
      <c r="BH55" s="289"/>
      <c r="BI55" s="289"/>
      <c r="BJ55" s="289"/>
      <c r="BK55" s="289"/>
      <c r="BL55" s="289"/>
      <c r="BM55" s="289"/>
      <c r="BN55" s="290"/>
      <c r="BO55" s="633">
        <f>SUM(BO52:BR54)</f>
        <v>0</v>
      </c>
      <c r="BP55" s="529"/>
      <c r="BQ55" s="529"/>
      <c r="BR55" s="530"/>
    </row>
    <row r="56" spans="2:70" ht="13.5" customHeight="1" x14ac:dyDescent="0.25">
      <c r="C56" t="s">
        <v>1459</v>
      </c>
      <c r="D56" s="136"/>
      <c r="AK56" s="46">
        <v>2</v>
      </c>
      <c r="AL56" s="47" t="s">
        <v>1460</v>
      </c>
      <c r="AM56" s="47"/>
      <c r="AN56" s="47"/>
      <c r="AO56" s="47"/>
      <c r="AP56" s="47"/>
      <c r="AQ56" s="47"/>
      <c r="AR56" s="47"/>
      <c r="AS56" s="47"/>
      <c r="AT56" s="47"/>
      <c r="AU56" s="47"/>
      <c r="AV56" s="406"/>
      <c r="AW56" s="406"/>
      <c r="AX56" s="406"/>
      <c r="AY56" s="406"/>
      <c r="AZ56" s="406"/>
      <c r="BA56" s="406"/>
      <c r="BB56" s="406"/>
      <c r="BC56" s="47"/>
      <c r="BD56" s="47"/>
      <c r="BE56" s="47"/>
      <c r="BF56" s="47"/>
      <c r="BG56" s="47"/>
      <c r="BH56" s="47"/>
      <c r="BI56" s="47"/>
      <c r="BJ56" s="47"/>
      <c r="BK56" s="47"/>
      <c r="BL56" s="47"/>
      <c r="BM56" s="47"/>
      <c r="BN56" s="46"/>
      <c r="BO56" s="554"/>
      <c r="BP56" s="527"/>
      <c r="BQ56" s="527"/>
      <c r="BR56" s="526"/>
    </row>
    <row r="57" spans="2:70" ht="13.5" customHeight="1" x14ac:dyDescent="0.25">
      <c r="AL57" s="41"/>
      <c r="AM57" s="41"/>
      <c r="AN57" s="41"/>
      <c r="AO57" s="41"/>
      <c r="AP57" s="41"/>
      <c r="AQ57" s="41"/>
      <c r="AR57" s="41"/>
      <c r="AS57" s="41"/>
      <c r="AT57" s="41"/>
      <c r="AU57" s="41"/>
      <c r="BC57" s="41"/>
      <c r="BD57" s="41"/>
      <c r="BE57" s="41"/>
      <c r="BF57" s="41"/>
      <c r="BG57" s="41"/>
      <c r="BH57" s="41"/>
      <c r="BI57" s="41"/>
      <c r="BJ57" s="41"/>
      <c r="BK57" s="41"/>
      <c r="BL57" s="41"/>
      <c r="BM57" s="41"/>
      <c r="BN57" s="41"/>
      <c r="BO57" s="269"/>
      <c r="BP57" s="269"/>
      <c r="BQ57" s="269"/>
      <c r="BR57" s="269"/>
    </row>
    <row r="58" spans="2:70" ht="13.5" customHeight="1" x14ac:dyDescent="0.25">
      <c r="C58" s="210" t="s">
        <v>1461</v>
      </c>
    </row>
    <row r="59" spans="2:70" ht="13.5" customHeight="1" x14ac:dyDescent="0.25">
      <c r="C59" t="s">
        <v>1462</v>
      </c>
      <c r="AK59" t="s">
        <v>1463</v>
      </c>
      <c r="AL59" s="41"/>
      <c r="AM59" s="41"/>
      <c r="AN59" s="41"/>
      <c r="AO59" s="41"/>
      <c r="AP59" s="41"/>
      <c r="AQ59" s="41"/>
      <c r="AR59" s="41"/>
      <c r="AS59" s="41"/>
      <c r="AT59" s="41"/>
      <c r="AU59" s="41"/>
      <c r="BC59" s="41"/>
      <c r="BD59" s="41"/>
      <c r="BE59" s="41"/>
      <c r="BF59" s="41"/>
      <c r="BG59" s="41"/>
      <c r="BH59" s="41"/>
      <c r="BI59" s="41"/>
      <c r="BJ59" s="41"/>
      <c r="BK59" s="41"/>
      <c r="BL59" s="41"/>
      <c r="BM59" s="41"/>
      <c r="BN59" s="41"/>
      <c r="BO59" s="761"/>
      <c r="BP59" s="505"/>
      <c r="BQ59" s="505"/>
      <c r="BR59" s="505"/>
    </row>
    <row r="60" spans="2:70" ht="13.5" customHeight="1" x14ac:dyDescent="0.25">
      <c r="C60" t="s">
        <v>1464</v>
      </c>
      <c r="AK60" s="41"/>
      <c r="AL60" s="41"/>
      <c r="AM60" s="41"/>
      <c r="AN60" s="41"/>
      <c r="AO60" s="41"/>
      <c r="AP60" s="41"/>
      <c r="AQ60" s="41"/>
      <c r="AR60" s="41"/>
      <c r="AS60" s="41"/>
      <c r="AT60" s="41"/>
      <c r="AU60" s="41"/>
      <c r="BC60" s="41"/>
      <c r="BD60" s="41"/>
      <c r="BE60" s="41"/>
      <c r="BF60" s="41"/>
      <c r="BG60" s="41"/>
      <c r="BH60" s="41"/>
      <c r="BI60" s="41"/>
      <c r="BJ60" s="41"/>
      <c r="BK60" s="41"/>
      <c r="BL60" s="41"/>
      <c r="BM60" s="41"/>
      <c r="BN60" s="41"/>
      <c r="BO60" s="269"/>
      <c r="BP60" s="269"/>
      <c r="BQ60" s="269"/>
      <c r="BR60" s="269"/>
    </row>
    <row r="61" spans="2:70" ht="13.5" customHeight="1" x14ac:dyDescent="0.25">
      <c r="C61" s="30" t="s">
        <v>1465</v>
      </c>
      <c r="AK61" s="41"/>
      <c r="AL61" s="41" t="s">
        <v>1466</v>
      </c>
      <c r="AM61" s="41"/>
      <c r="AN61" s="41"/>
      <c r="AO61" s="41"/>
      <c r="AP61" s="41"/>
      <c r="AQ61" s="41"/>
      <c r="AR61" s="41"/>
      <c r="AS61" s="41"/>
      <c r="AT61" s="41"/>
      <c r="AU61" s="41"/>
      <c r="BC61" s="41"/>
      <c r="BD61" s="41"/>
      <c r="BE61" s="41"/>
      <c r="BF61" s="41"/>
      <c r="BG61" s="41"/>
      <c r="BH61" s="41"/>
      <c r="BI61" s="41"/>
      <c r="BJ61" s="41"/>
      <c r="BK61" s="41"/>
      <c r="BL61" s="41"/>
      <c r="BM61" s="41"/>
      <c r="BN61" s="41"/>
      <c r="BO61" s="269"/>
      <c r="BP61" s="269"/>
      <c r="BQ61" s="269"/>
      <c r="BR61" s="269"/>
    </row>
    <row r="62" spans="2:70" ht="13.5" customHeight="1" x14ac:dyDescent="0.25">
      <c r="AK62" s="41"/>
      <c r="AL62" s="41" t="s">
        <v>1467</v>
      </c>
      <c r="AM62" s="41"/>
      <c r="AN62" s="41"/>
      <c r="AO62" s="41"/>
      <c r="AP62" s="41"/>
      <c r="AQ62" s="41"/>
      <c r="AR62" s="41"/>
      <c r="AS62" s="41"/>
      <c r="AT62" s="41"/>
      <c r="AU62" s="41"/>
      <c r="BC62" s="41"/>
      <c r="BD62" s="41"/>
      <c r="BE62" s="41"/>
      <c r="BF62" s="41"/>
      <c r="BG62" s="41"/>
      <c r="BH62" s="41"/>
      <c r="BI62" s="41"/>
      <c r="BJ62" s="41"/>
      <c r="BK62" s="41"/>
      <c r="BL62" s="41"/>
      <c r="BM62" s="41"/>
      <c r="BN62" s="41"/>
      <c r="BO62" s="269"/>
      <c r="BP62" s="269"/>
      <c r="BQ62" s="269"/>
      <c r="BR62" s="269"/>
    </row>
    <row r="63" spans="2:70" ht="13.5" customHeight="1" x14ac:dyDescent="0.25">
      <c r="AK63" s="41"/>
      <c r="AL63" s="41" t="s">
        <v>1468</v>
      </c>
      <c r="AM63" s="41"/>
      <c r="AN63" s="41"/>
      <c r="AO63" s="41"/>
      <c r="AP63" s="41"/>
      <c r="AQ63" s="41"/>
      <c r="AR63" s="41"/>
      <c r="AS63" s="41"/>
      <c r="AT63" s="41"/>
      <c r="AU63" s="41"/>
      <c r="BC63" s="41"/>
      <c r="BD63" s="41"/>
      <c r="BE63" s="41"/>
      <c r="BF63" s="41"/>
      <c r="BG63" s="41"/>
      <c r="BH63" s="41"/>
      <c r="BI63" s="41"/>
      <c r="BJ63" s="41"/>
      <c r="BK63" s="41"/>
      <c r="BL63" s="41"/>
      <c r="BM63" s="41"/>
      <c r="BN63" s="41"/>
      <c r="BO63" s="269"/>
      <c r="BP63" s="269"/>
      <c r="BQ63" s="269"/>
      <c r="BR63" s="269"/>
    </row>
    <row r="64" spans="2:70" ht="13.5" customHeight="1" x14ac:dyDescent="0.25">
      <c r="B64" t="s">
        <v>1469</v>
      </c>
      <c r="AK64" s="41"/>
      <c r="AL64" s="41"/>
      <c r="AM64" s="41"/>
      <c r="AN64" s="41"/>
      <c r="AO64" s="41"/>
      <c r="AP64" s="41"/>
      <c r="AQ64" s="41"/>
      <c r="AR64" s="41"/>
      <c r="AS64" s="41"/>
      <c r="AT64" s="41"/>
      <c r="AU64" s="41"/>
      <c r="BC64" s="41"/>
      <c r="BD64" s="41"/>
      <c r="BE64" s="41"/>
      <c r="BF64" s="41"/>
      <c r="BG64" s="41"/>
      <c r="BH64" s="41"/>
      <c r="BI64" s="41"/>
      <c r="BJ64" s="41"/>
      <c r="BK64" s="41"/>
      <c r="BL64" s="41"/>
      <c r="BM64" s="41"/>
      <c r="BN64" s="41"/>
      <c r="BO64" s="269"/>
      <c r="BP64" s="269"/>
      <c r="BQ64" s="269"/>
      <c r="BR64" s="269"/>
    </row>
    <row r="65" spans="1:71" ht="13.5" customHeight="1" x14ac:dyDescent="0.25">
      <c r="A65" s="136"/>
      <c r="B65" t="s">
        <v>1470</v>
      </c>
      <c r="AK65" s="101" t="s">
        <v>315</v>
      </c>
      <c r="AL65" s="215"/>
      <c r="AM65" s="215"/>
      <c r="AN65" s="215"/>
      <c r="AO65" s="215"/>
      <c r="AP65" s="215"/>
      <c r="AQ65" s="215"/>
      <c r="AR65" s="215"/>
      <c r="AS65" s="215"/>
      <c r="AT65" s="215"/>
      <c r="AU65" s="215"/>
      <c r="AV65" s="401"/>
      <c r="AW65" s="401"/>
      <c r="AX65" s="401"/>
      <c r="AY65" s="401"/>
      <c r="AZ65" s="215"/>
      <c r="BA65" s="401"/>
      <c r="BB65" s="401"/>
      <c r="BC65" s="215"/>
      <c r="BD65" s="215"/>
      <c r="BE65" s="215"/>
      <c r="BF65" s="402" t="s">
        <v>570</v>
      </c>
      <c r="BG65" s="633" t="s">
        <v>500</v>
      </c>
      <c r="BH65" s="529"/>
      <c r="BI65" s="529"/>
      <c r="BJ65" s="530"/>
      <c r="BK65" s="215" t="s">
        <v>1471</v>
      </c>
      <c r="BL65" s="215"/>
      <c r="BM65" s="215"/>
      <c r="BN65" s="215"/>
      <c r="BO65" s="633" t="s">
        <v>1455</v>
      </c>
      <c r="BP65" s="529"/>
      <c r="BQ65" s="529"/>
      <c r="BR65" s="530"/>
    </row>
    <row r="66" spans="1:71" ht="13.5" customHeight="1" x14ac:dyDescent="0.25">
      <c r="A66" s="136"/>
      <c r="AK66" s="309"/>
      <c r="AL66" s="41"/>
      <c r="AM66" s="41"/>
      <c r="AN66" s="41"/>
      <c r="AO66" s="41"/>
      <c r="AP66" s="41"/>
      <c r="AQ66" s="41"/>
      <c r="AR66" s="41"/>
      <c r="AS66" s="41"/>
      <c r="AT66" s="41"/>
      <c r="AU66" s="41"/>
      <c r="AV66" s="60"/>
      <c r="AW66" s="60"/>
      <c r="AX66" s="60"/>
      <c r="AY66" s="60"/>
      <c r="AZ66" s="60"/>
      <c r="BA66" s="60"/>
      <c r="BB66" s="60"/>
      <c r="BC66" s="41"/>
      <c r="BD66" s="41"/>
      <c r="BE66" s="41"/>
      <c r="BF66" s="403"/>
      <c r="BG66" s="748"/>
      <c r="BH66" s="505"/>
      <c r="BI66" s="505"/>
      <c r="BJ66" s="532"/>
      <c r="BK66" s="748"/>
      <c r="BL66" s="505"/>
      <c r="BM66" s="505"/>
      <c r="BN66" s="532"/>
      <c r="BO66" s="748">
        <f t="shared" ref="BO66:BO69" si="0">BK66*BG66</f>
        <v>0</v>
      </c>
      <c r="BP66" s="505"/>
      <c r="BQ66" s="505"/>
      <c r="BR66" s="532"/>
    </row>
    <row r="67" spans="1:71" ht="13.5" customHeight="1" x14ac:dyDescent="0.25">
      <c r="B67" t="s">
        <v>1472</v>
      </c>
      <c r="AK67" s="309"/>
      <c r="AL67" s="41"/>
      <c r="AM67" s="41"/>
      <c r="AN67" s="41"/>
      <c r="AO67" s="41"/>
      <c r="AP67" s="41"/>
      <c r="AQ67" s="41"/>
      <c r="AR67" s="41"/>
      <c r="AS67" s="41"/>
      <c r="AT67" s="41"/>
      <c r="AU67" s="41"/>
      <c r="AV67" s="60"/>
      <c r="AW67" s="60"/>
      <c r="AX67" s="60"/>
      <c r="AY67" s="60"/>
      <c r="AZ67" s="60"/>
      <c r="BA67" s="60"/>
      <c r="BB67" s="60"/>
      <c r="BC67" s="41"/>
      <c r="BD67" s="41"/>
      <c r="BE67" s="41"/>
      <c r="BF67" s="403"/>
      <c r="BG67" s="748"/>
      <c r="BH67" s="505"/>
      <c r="BI67" s="505"/>
      <c r="BJ67" s="532"/>
      <c r="BK67" s="748"/>
      <c r="BL67" s="505"/>
      <c r="BM67" s="505"/>
      <c r="BN67" s="532"/>
      <c r="BO67" s="748">
        <f t="shared" si="0"/>
        <v>0</v>
      </c>
      <c r="BP67" s="505"/>
      <c r="BQ67" s="505"/>
      <c r="BR67" s="532"/>
    </row>
    <row r="68" spans="1:71" ht="13.5" customHeight="1" x14ac:dyDescent="0.25">
      <c r="B68" s="136"/>
      <c r="H68" t="s">
        <v>1473</v>
      </c>
      <c r="AK68" s="309"/>
      <c r="AL68" s="41"/>
      <c r="AM68" s="41"/>
      <c r="AN68" s="41"/>
      <c r="AO68" s="41"/>
      <c r="AP68" s="41"/>
      <c r="AQ68" s="41"/>
      <c r="AR68" s="41"/>
      <c r="AS68" s="41"/>
      <c r="AT68" s="41"/>
      <c r="AU68" s="41"/>
      <c r="AV68" s="60"/>
      <c r="AW68" s="60"/>
      <c r="AX68" s="60"/>
      <c r="AY68" s="60"/>
      <c r="AZ68" s="60"/>
      <c r="BA68" s="60"/>
      <c r="BB68" s="60"/>
      <c r="BC68" s="41"/>
      <c r="BD68" s="41"/>
      <c r="BE68" s="41"/>
      <c r="BF68" s="403"/>
      <c r="BG68" s="748"/>
      <c r="BH68" s="505"/>
      <c r="BI68" s="505"/>
      <c r="BJ68" s="532"/>
      <c r="BK68" s="748"/>
      <c r="BL68" s="505"/>
      <c r="BM68" s="505"/>
      <c r="BN68" s="532"/>
      <c r="BO68" s="748">
        <f t="shared" si="0"/>
        <v>0</v>
      </c>
      <c r="BP68" s="505"/>
      <c r="BQ68" s="505"/>
      <c r="BR68" s="532"/>
    </row>
    <row r="69" spans="1:71" ht="13.5" customHeight="1" x14ac:dyDescent="0.25">
      <c r="H69" t="s">
        <v>1474</v>
      </c>
      <c r="AC69" s="136"/>
      <c r="AK69" s="309"/>
      <c r="AL69" s="41"/>
      <c r="AM69" s="41"/>
      <c r="AN69" s="41"/>
      <c r="AO69" s="41"/>
      <c r="AP69" s="41"/>
      <c r="AQ69" s="41"/>
      <c r="AR69" s="41"/>
      <c r="AS69" s="41"/>
      <c r="AT69" s="41"/>
      <c r="AU69" s="41"/>
      <c r="AV69" s="60"/>
      <c r="AW69" s="60"/>
      <c r="AX69" s="60"/>
      <c r="AY69" s="60"/>
      <c r="AZ69" s="60"/>
      <c r="BA69" s="60"/>
      <c r="BB69" s="60"/>
      <c r="BC69" s="41"/>
      <c r="BD69" s="41"/>
      <c r="BE69" s="41"/>
      <c r="BF69" s="403"/>
      <c r="BG69" s="748"/>
      <c r="BH69" s="505"/>
      <c r="BI69" s="505"/>
      <c r="BJ69" s="532"/>
      <c r="BK69" s="748"/>
      <c r="BL69" s="505"/>
      <c r="BM69" s="505"/>
      <c r="BN69" s="532"/>
      <c r="BO69" s="748">
        <f t="shared" si="0"/>
        <v>0</v>
      </c>
      <c r="BP69" s="505"/>
      <c r="BQ69" s="505"/>
      <c r="BR69" s="532"/>
    </row>
    <row r="70" spans="1:71" ht="13.5" customHeight="1" x14ac:dyDescent="0.25">
      <c r="H70" t="s">
        <v>1475</v>
      </c>
      <c r="AC70" s="136"/>
      <c r="AK70" s="309"/>
      <c r="AL70" s="41"/>
      <c r="AM70" s="41"/>
      <c r="AN70" s="41"/>
      <c r="AO70" s="41"/>
      <c r="AP70" s="41"/>
      <c r="AQ70" s="41"/>
      <c r="AR70" s="41"/>
      <c r="AS70" s="41"/>
      <c r="AT70" s="41"/>
      <c r="AU70" s="41"/>
      <c r="AV70" s="60"/>
      <c r="AW70" s="60"/>
      <c r="AX70" s="60"/>
      <c r="AY70" s="60"/>
      <c r="AZ70" s="60"/>
      <c r="BA70" s="60"/>
      <c r="BB70" s="60"/>
      <c r="BC70" s="41"/>
      <c r="BD70" s="41"/>
      <c r="BE70" s="41"/>
      <c r="BF70" s="403"/>
      <c r="BG70" s="748"/>
      <c r="BH70" s="505"/>
      <c r="BI70" s="505"/>
      <c r="BJ70" s="532"/>
      <c r="BK70" s="748"/>
      <c r="BL70" s="505"/>
      <c r="BM70" s="505"/>
      <c r="BN70" s="532"/>
      <c r="BO70" s="748"/>
      <c r="BP70" s="505"/>
      <c r="BQ70" s="505"/>
      <c r="BR70" s="532"/>
    </row>
    <row r="71" spans="1:71" ht="13.5" customHeight="1" x14ac:dyDescent="0.25">
      <c r="AC71" s="136"/>
      <c r="AK71" s="309"/>
      <c r="AL71" s="41"/>
      <c r="AM71" s="41"/>
      <c r="AN71" s="41"/>
      <c r="AO71" s="41"/>
      <c r="AP71" s="41"/>
      <c r="AQ71" s="41"/>
      <c r="AR71" s="41"/>
      <c r="AS71" s="41"/>
      <c r="AT71" s="41"/>
      <c r="AU71" s="41"/>
      <c r="AV71" s="60"/>
      <c r="AW71" s="60"/>
      <c r="AX71" s="60"/>
      <c r="AY71" s="60"/>
      <c r="AZ71" s="60"/>
      <c r="BA71" s="60"/>
      <c r="BB71" s="60"/>
      <c r="BC71" s="41"/>
      <c r="BD71" s="41"/>
      <c r="BE71" s="41"/>
      <c r="BF71" s="403"/>
      <c r="BG71" s="748"/>
      <c r="BH71" s="505"/>
      <c r="BI71" s="505"/>
      <c r="BJ71" s="532"/>
      <c r="BK71" s="748"/>
      <c r="BL71" s="505"/>
      <c r="BM71" s="505"/>
      <c r="BN71" s="532"/>
      <c r="BO71" s="748"/>
      <c r="BP71" s="505"/>
      <c r="BQ71" s="505"/>
      <c r="BR71" s="532"/>
    </row>
    <row r="72" spans="1:71" ht="13.5" customHeight="1" x14ac:dyDescent="0.25">
      <c r="B72" s="143" t="s">
        <v>1476</v>
      </c>
      <c r="AK72" s="309"/>
      <c r="AL72" s="41"/>
      <c r="AM72" s="41"/>
      <c r="AN72" s="41"/>
      <c r="AO72" s="41"/>
      <c r="AP72" s="41"/>
      <c r="AQ72" s="41"/>
      <c r="AR72" s="41"/>
      <c r="AS72" s="41"/>
      <c r="AT72" s="41"/>
      <c r="AU72" s="41"/>
      <c r="AV72" s="60"/>
      <c r="AW72" s="60"/>
      <c r="AX72" s="60"/>
      <c r="AY72" s="60"/>
      <c r="AZ72" s="60"/>
      <c r="BA72" s="60"/>
      <c r="BB72" s="60"/>
      <c r="BC72" s="41"/>
      <c r="BD72" s="41"/>
      <c r="BE72" s="41"/>
      <c r="BF72" s="403"/>
      <c r="BG72" s="748"/>
      <c r="BH72" s="505"/>
      <c r="BI72" s="505"/>
      <c r="BJ72" s="532"/>
      <c r="BK72" s="748"/>
      <c r="BL72" s="505"/>
      <c r="BM72" s="505"/>
      <c r="BN72" s="532"/>
      <c r="BO72" s="748"/>
      <c r="BP72" s="505"/>
      <c r="BQ72" s="505"/>
      <c r="BR72" s="532"/>
    </row>
    <row r="73" spans="1:71" ht="13.5" customHeight="1" x14ac:dyDescent="0.25">
      <c r="B73" s="143" t="s">
        <v>1477</v>
      </c>
      <c r="AK73" s="309"/>
      <c r="AL73" s="41"/>
      <c r="AM73" s="41"/>
      <c r="AN73" s="41"/>
      <c r="AO73" s="41"/>
      <c r="AP73" s="41"/>
      <c r="AQ73" s="41"/>
      <c r="AR73" s="41"/>
      <c r="AS73" s="41"/>
      <c r="AT73" s="41"/>
      <c r="AU73" s="41"/>
      <c r="AV73" s="60"/>
      <c r="AW73" s="60"/>
      <c r="AX73" s="60"/>
      <c r="AY73" s="60"/>
      <c r="AZ73" s="60"/>
      <c r="BA73" s="60"/>
      <c r="BB73" s="60"/>
      <c r="BC73" s="41"/>
      <c r="BD73" s="41"/>
      <c r="BE73" s="41"/>
      <c r="BF73" s="403"/>
      <c r="BG73" s="748"/>
      <c r="BH73" s="505"/>
      <c r="BI73" s="505"/>
      <c r="BJ73" s="532"/>
      <c r="BK73" s="748"/>
      <c r="BL73" s="505"/>
      <c r="BM73" s="505"/>
      <c r="BN73" s="532"/>
      <c r="BO73" s="748"/>
      <c r="BP73" s="505"/>
      <c r="BQ73" s="505"/>
      <c r="BR73" s="532"/>
    </row>
    <row r="74" spans="1:71" ht="13.5" customHeight="1" x14ac:dyDescent="0.25">
      <c r="AK74" s="309"/>
      <c r="AL74" s="41"/>
      <c r="AM74" s="41"/>
      <c r="AN74" s="41"/>
      <c r="AO74" s="41"/>
      <c r="AP74" s="41"/>
      <c r="AQ74" s="41"/>
      <c r="AR74" s="41"/>
      <c r="AS74" s="41"/>
      <c r="AT74" s="41"/>
      <c r="AU74" s="41"/>
      <c r="AV74" s="60"/>
      <c r="AW74" s="60"/>
      <c r="AX74" s="60"/>
      <c r="AY74" s="60"/>
      <c r="AZ74" s="60"/>
      <c r="BA74" s="60"/>
      <c r="BB74" s="60"/>
      <c r="BC74" s="41"/>
      <c r="BD74" s="41"/>
      <c r="BE74" s="41"/>
      <c r="BF74" s="403"/>
      <c r="BG74" s="748"/>
      <c r="BH74" s="505"/>
      <c r="BI74" s="505"/>
      <c r="BJ74" s="532"/>
      <c r="BK74" s="748"/>
      <c r="BL74" s="505"/>
      <c r="BM74" s="505"/>
      <c r="BN74" s="532"/>
      <c r="BO74" s="748"/>
      <c r="BP74" s="505"/>
      <c r="BQ74" s="505"/>
      <c r="BR74" s="532"/>
    </row>
    <row r="75" spans="1:71" ht="13.5" customHeight="1" x14ac:dyDescent="0.25">
      <c r="B75" s="30" t="s">
        <v>1478</v>
      </c>
      <c r="AK75" s="97">
        <v>3</v>
      </c>
      <c r="AL75" s="289" t="s">
        <v>1458</v>
      </c>
      <c r="AM75" s="289"/>
      <c r="AN75" s="289"/>
      <c r="AO75" s="289"/>
      <c r="AP75" s="289"/>
      <c r="AQ75" s="289"/>
      <c r="AR75" s="289"/>
      <c r="AS75" s="289"/>
      <c r="AT75" s="289"/>
      <c r="AU75" s="289"/>
      <c r="AV75" s="405"/>
      <c r="AW75" s="405"/>
      <c r="AX75" s="405"/>
      <c r="AY75" s="405"/>
      <c r="AZ75" s="405"/>
      <c r="BA75" s="405"/>
      <c r="BB75" s="405"/>
      <c r="BC75" s="289"/>
      <c r="BD75" s="289"/>
      <c r="BE75" s="289"/>
      <c r="BF75" s="290"/>
      <c r="BG75" s="289"/>
      <c r="BH75" s="289"/>
      <c r="BI75" s="289"/>
      <c r="BJ75" s="289"/>
      <c r="BK75" s="97"/>
      <c r="BL75" s="289"/>
      <c r="BM75" s="289"/>
      <c r="BN75" s="407"/>
      <c r="BO75" s="633">
        <f>SUM(BO66:BR74)</f>
        <v>0</v>
      </c>
      <c r="BP75" s="529"/>
      <c r="BQ75" s="529"/>
      <c r="BR75" s="530"/>
      <c r="BS75" s="20"/>
    </row>
    <row r="76" spans="1:71" ht="13.5" customHeight="1" x14ac:dyDescent="0.25">
      <c r="B76" s="30" t="s">
        <v>1479</v>
      </c>
      <c r="AK76" s="46">
        <v>4</v>
      </c>
      <c r="AL76" s="47" t="s">
        <v>1460</v>
      </c>
      <c r="AM76" s="47"/>
      <c r="AN76" s="47"/>
      <c r="AO76" s="47"/>
      <c r="AP76" s="47"/>
      <c r="AQ76" s="47"/>
      <c r="AR76" s="47"/>
      <c r="AS76" s="47"/>
      <c r="AT76" s="47"/>
      <c r="AU76" s="47"/>
      <c r="AV76" s="406"/>
      <c r="AW76" s="406"/>
      <c r="AX76" s="406"/>
      <c r="AY76" s="406"/>
      <c r="AZ76" s="406"/>
      <c r="BA76" s="406"/>
      <c r="BB76" s="406"/>
      <c r="BC76" s="47"/>
      <c r="BD76" s="47"/>
      <c r="BE76" s="47"/>
      <c r="BF76" s="408"/>
      <c r="BG76" s="47"/>
      <c r="BH76" s="47"/>
      <c r="BI76" s="47"/>
      <c r="BJ76" s="47"/>
      <c r="BK76" s="46"/>
      <c r="BL76" s="47"/>
      <c r="BM76" s="47"/>
      <c r="BN76" s="47"/>
      <c r="BO76" s="554"/>
      <c r="BP76" s="527"/>
      <c r="BQ76" s="527"/>
      <c r="BR76" s="526"/>
      <c r="BS76" s="17"/>
    </row>
    <row r="77" spans="1:71" ht="13.5" customHeight="1" x14ac:dyDescent="0.25">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BS77" s="17"/>
    </row>
    <row r="78" spans="1:71" ht="13.5" customHeight="1" x14ac:dyDescent="0.25">
      <c r="A78" s="45"/>
    </row>
    <row r="79" spans="1:71" ht="13.5" customHeight="1" x14ac:dyDescent="0.25">
      <c r="B79" s="409"/>
      <c r="C79" s="409"/>
      <c r="D79" s="409"/>
      <c r="E79" s="409"/>
      <c r="F79" s="409"/>
      <c r="G79" s="409"/>
      <c r="H79" s="409"/>
      <c r="I79" s="409"/>
      <c r="J79" s="409"/>
      <c r="K79" s="409"/>
      <c r="L79" s="409"/>
      <c r="M79" s="409"/>
      <c r="N79" s="409"/>
      <c r="O79" s="409"/>
      <c r="P79" s="409"/>
      <c r="Q79" s="409"/>
      <c r="R79" s="409"/>
      <c r="S79" s="409"/>
      <c r="T79" s="409"/>
      <c r="U79" s="409"/>
      <c r="V79" s="409"/>
      <c r="W79" s="409"/>
      <c r="X79" s="409"/>
      <c r="Y79" s="409"/>
      <c r="Z79" s="409"/>
      <c r="AA79" s="409"/>
      <c r="AB79" s="409"/>
      <c r="AC79" s="409"/>
      <c r="AD79" s="409"/>
      <c r="AE79" s="409"/>
      <c r="AF79" s="409"/>
      <c r="AG79" s="409"/>
      <c r="AH79" s="409"/>
      <c r="AK79" s="409"/>
      <c r="AL79" s="409"/>
      <c r="AM79" s="409"/>
      <c r="AN79" s="409"/>
      <c r="AO79" s="409"/>
      <c r="AP79" s="409"/>
      <c r="AQ79" s="409"/>
      <c r="AR79" s="409"/>
      <c r="AS79" s="409"/>
      <c r="AT79" s="409"/>
      <c r="AU79" s="409"/>
      <c r="AV79" s="409"/>
      <c r="AW79" s="409"/>
      <c r="AX79" s="409"/>
      <c r="AY79" s="409"/>
      <c r="AZ79" s="409"/>
      <c r="BA79" s="409"/>
      <c r="BB79" s="409"/>
      <c r="BC79" s="409"/>
      <c r="BD79" s="409"/>
      <c r="BE79" s="409"/>
      <c r="BF79" s="409"/>
      <c r="BG79" s="409"/>
      <c r="BH79" s="409"/>
      <c r="BI79" s="409"/>
      <c r="BJ79" s="409"/>
      <c r="BK79" s="409"/>
      <c r="BL79" s="409"/>
      <c r="BM79" s="409"/>
      <c r="BN79" s="409"/>
      <c r="BO79" s="409"/>
      <c r="BP79" s="409"/>
      <c r="BQ79" s="409"/>
      <c r="BR79" s="32"/>
      <c r="BS79" s="38"/>
    </row>
    <row r="80" spans="1:71" ht="13.5" customHeight="1" x14ac:dyDescent="0.25">
      <c r="A80" s="41"/>
      <c r="BS80" s="38"/>
    </row>
    <row r="81" spans="1:71" ht="13.5" customHeight="1" x14ac:dyDescent="0.25">
      <c r="A81" s="41"/>
      <c r="B81" t="s">
        <v>1480</v>
      </c>
      <c r="C81" s="41"/>
      <c r="D81" s="41"/>
      <c r="E81" s="41"/>
      <c r="F81" s="41"/>
      <c r="G81" s="41"/>
      <c r="H81" s="41"/>
      <c r="I81" s="41"/>
      <c r="J81" s="41"/>
      <c r="K81" s="41"/>
      <c r="L81" s="41"/>
      <c r="T81" s="41"/>
      <c r="U81" s="41"/>
      <c r="V81" s="41"/>
      <c r="W81" s="41"/>
      <c r="X81" s="38"/>
      <c r="Y81" s="41"/>
      <c r="Z81" s="38"/>
      <c r="AA81" s="38"/>
      <c r="AB81" s="68"/>
      <c r="AC81" s="41"/>
      <c r="AD81" s="41"/>
      <c r="AE81" s="41"/>
      <c r="AF81" s="269"/>
      <c r="AG81" s="269"/>
      <c r="AH81" s="269"/>
      <c r="BS81" s="38"/>
    </row>
    <row r="82" spans="1:71" ht="13.5" customHeight="1" x14ac:dyDescent="0.25">
      <c r="A82" s="41"/>
      <c r="B82" s="41"/>
      <c r="C82" s="41"/>
      <c r="D82" s="41"/>
      <c r="E82" s="41"/>
      <c r="F82" s="41"/>
      <c r="G82" s="41"/>
      <c r="H82" s="41"/>
      <c r="I82" s="41"/>
      <c r="J82" s="41"/>
      <c r="K82" s="41"/>
      <c r="L82" s="41"/>
      <c r="T82" s="41"/>
      <c r="U82" s="41"/>
      <c r="V82" s="41"/>
      <c r="W82" s="41"/>
      <c r="X82" s="38"/>
      <c r="Y82" s="41"/>
      <c r="Z82" s="38"/>
      <c r="AA82" s="38"/>
      <c r="AB82" s="68"/>
      <c r="AC82" s="41"/>
      <c r="AD82" s="41"/>
      <c r="AE82" s="41"/>
      <c r="AF82" s="269"/>
      <c r="AG82" s="269"/>
      <c r="AH82" s="269"/>
      <c r="AK82" t="s">
        <v>1481</v>
      </c>
      <c r="BS82" s="38"/>
    </row>
    <row r="83" spans="1:71" ht="13.5" customHeight="1" x14ac:dyDescent="0.25">
      <c r="A83" s="41"/>
      <c r="B83" s="41"/>
      <c r="C83" s="41" t="s">
        <v>1482</v>
      </c>
      <c r="D83" s="41"/>
      <c r="E83" s="41"/>
      <c r="F83" s="41"/>
      <c r="G83" s="41"/>
      <c r="H83" s="41"/>
      <c r="I83" s="41"/>
      <c r="J83" s="41"/>
      <c r="K83" s="41"/>
      <c r="L83" s="41"/>
      <c r="T83" s="41"/>
      <c r="U83" s="41"/>
      <c r="V83" s="41"/>
      <c r="W83" s="41"/>
      <c r="X83" s="38"/>
      <c r="Y83" s="41"/>
      <c r="Z83" s="38"/>
      <c r="AA83" s="38"/>
      <c r="AB83" s="68"/>
      <c r="AC83" s="41"/>
      <c r="AD83" s="41"/>
      <c r="AE83" s="41"/>
      <c r="AF83" s="269"/>
      <c r="AG83" s="269"/>
      <c r="AH83" s="269"/>
      <c r="BS83" s="38"/>
    </row>
    <row r="84" spans="1:71" ht="13.5" customHeight="1" x14ac:dyDescent="0.25">
      <c r="A84" s="41"/>
      <c r="B84" s="41"/>
      <c r="C84" s="41" t="s">
        <v>1483</v>
      </c>
      <c r="D84" s="41"/>
      <c r="E84" s="41"/>
      <c r="F84" s="41"/>
      <c r="G84" s="41"/>
      <c r="H84" s="41"/>
      <c r="I84" s="41"/>
      <c r="J84" s="41"/>
      <c r="K84" s="41"/>
      <c r="L84" s="41"/>
      <c r="T84" s="41"/>
      <c r="U84" s="41"/>
      <c r="V84" s="41"/>
      <c r="W84" s="41"/>
      <c r="X84" s="38"/>
      <c r="Y84" s="41"/>
      <c r="Z84" s="38"/>
      <c r="AA84" s="38"/>
      <c r="AB84" s="68"/>
      <c r="AC84" s="41"/>
      <c r="AD84" s="41"/>
      <c r="AE84" s="41"/>
      <c r="AF84" s="269"/>
      <c r="AG84" s="269"/>
      <c r="AH84" s="269"/>
      <c r="AL84" s="41" t="s">
        <v>1484</v>
      </c>
      <c r="BS84" s="38"/>
    </row>
    <row r="85" spans="1:71" ht="13.5" customHeight="1" x14ac:dyDescent="0.25">
      <c r="A85" s="41"/>
      <c r="B85" s="41"/>
      <c r="C85" s="41"/>
      <c r="D85" s="41"/>
      <c r="E85" s="41"/>
      <c r="F85" s="41"/>
      <c r="G85" s="41"/>
      <c r="H85" s="41"/>
      <c r="I85" s="41"/>
      <c r="J85" s="41"/>
      <c r="K85" s="41"/>
      <c r="L85" s="41"/>
      <c r="T85" s="41"/>
      <c r="U85" s="41"/>
      <c r="V85" s="41"/>
      <c r="W85" s="41"/>
      <c r="X85" s="38"/>
      <c r="Y85" s="41"/>
      <c r="Z85" s="38"/>
      <c r="AA85" s="38"/>
      <c r="AB85" s="68"/>
      <c r="AC85" s="41"/>
      <c r="AD85" s="41"/>
      <c r="AE85" s="41"/>
      <c r="AF85" s="269"/>
      <c r="AG85" s="269"/>
      <c r="AH85" s="269"/>
      <c r="AL85" s="41" t="s">
        <v>1485</v>
      </c>
      <c r="BS85" s="41"/>
    </row>
    <row r="86" spans="1:71" ht="13.5" customHeight="1" x14ac:dyDescent="0.25">
      <c r="A86" s="41"/>
      <c r="B86" s="101" t="s">
        <v>315</v>
      </c>
      <c r="C86" s="215"/>
      <c r="D86" s="215"/>
      <c r="E86" s="215"/>
      <c r="F86" s="215"/>
      <c r="G86" s="215"/>
      <c r="H86" s="215"/>
      <c r="I86" s="215"/>
      <c r="J86" s="215"/>
      <c r="K86" s="215"/>
      <c r="L86" s="215"/>
      <c r="M86" s="401"/>
      <c r="N86" s="401"/>
      <c r="O86" s="401"/>
      <c r="P86" s="401"/>
      <c r="Q86" s="215"/>
      <c r="R86" s="401"/>
      <c r="S86" s="401"/>
      <c r="T86" s="215"/>
      <c r="U86" s="215"/>
      <c r="V86" s="402" t="s">
        <v>570</v>
      </c>
      <c r="W86" s="633" t="s">
        <v>500</v>
      </c>
      <c r="X86" s="529"/>
      <c r="Y86" s="529"/>
      <c r="Z86" s="530"/>
      <c r="AA86" s="215" t="s">
        <v>1471</v>
      </c>
      <c r="AB86" s="215"/>
      <c r="AC86" s="215"/>
      <c r="AD86" s="215"/>
      <c r="AE86" s="633" t="s">
        <v>1455</v>
      </c>
      <c r="AF86" s="529"/>
      <c r="AG86" s="529"/>
      <c r="AH86" s="530"/>
      <c r="BS86" s="38"/>
    </row>
    <row r="87" spans="1:71" ht="13.5" customHeight="1" x14ac:dyDescent="0.25">
      <c r="A87" s="41"/>
      <c r="B87" s="309"/>
      <c r="C87" s="41"/>
      <c r="D87" s="41"/>
      <c r="E87" s="41"/>
      <c r="F87" s="41"/>
      <c r="G87" s="41"/>
      <c r="H87" s="41"/>
      <c r="I87" s="41"/>
      <c r="J87" s="41"/>
      <c r="K87" s="41"/>
      <c r="L87" s="41"/>
      <c r="M87" s="60"/>
      <c r="N87" s="60"/>
      <c r="O87" s="60"/>
      <c r="P87" s="60"/>
      <c r="Q87" s="60"/>
      <c r="R87" s="60"/>
      <c r="S87" s="60"/>
      <c r="T87" s="41"/>
      <c r="U87" s="41"/>
      <c r="V87" s="403"/>
      <c r="W87" s="748"/>
      <c r="X87" s="505"/>
      <c r="Y87" s="505"/>
      <c r="Z87" s="532"/>
      <c r="AA87" s="748"/>
      <c r="AB87" s="505"/>
      <c r="AC87" s="505"/>
      <c r="AD87" s="532"/>
      <c r="AE87" s="748">
        <f t="shared" ref="AE87:AE90" si="1">AA87*W87</f>
        <v>0</v>
      </c>
      <c r="AF87" s="505"/>
      <c r="AG87" s="505"/>
      <c r="AH87" s="532"/>
      <c r="AK87" s="101" t="s">
        <v>315</v>
      </c>
      <c r="AL87" s="215"/>
      <c r="AM87" s="215"/>
      <c r="AN87" s="215"/>
      <c r="AO87" s="215"/>
      <c r="AP87" s="215"/>
      <c r="AQ87" s="215"/>
      <c r="AR87" s="215"/>
      <c r="AS87" s="215"/>
      <c r="AT87" s="215"/>
      <c r="AU87" s="215"/>
      <c r="AV87" s="215"/>
      <c r="AW87" s="401"/>
      <c r="AX87" s="401"/>
      <c r="AY87" s="401"/>
      <c r="AZ87" s="215"/>
      <c r="BA87" s="401"/>
      <c r="BB87" s="401"/>
      <c r="BC87" s="401"/>
      <c r="BD87" s="401"/>
      <c r="BE87" s="215"/>
      <c r="BF87" s="402" t="s">
        <v>570</v>
      </c>
      <c r="BG87" s="633" t="s">
        <v>500</v>
      </c>
      <c r="BH87" s="529"/>
      <c r="BI87" s="529"/>
      <c r="BJ87" s="530"/>
      <c r="BK87" s="215" t="s">
        <v>1471</v>
      </c>
      <c r="BL87" s="215"/>
      <c r="BM87" s="215"/>
      <c r="BN87" s="215"/>
      <c r="BO87" s="633" t="s">
        <v>1455</v>
      </c>
      <c r="BP87" s="529"/>
      <c r="BQ87" s="529"/>
      <c r="BR87" s="530"/>
      <c r="BS87" s="38"/>
    </row>
    <row r="88" spans="1:71" ht="13.5" customHeight="1" x14ac:dyDescent="0.25">
      <c r="A88" s="41"/>
      <c r="B88" s="309"/>
      <c r="C88" s="41"/>
      <c r="D88" s="41"/>
      <c r="E88" s="41"/>
      <c r="F88" s="41"/>
      <c r="G88" s="41"/>
      <c r="H88" s="41"/>
      <c r="I88" s="41"/>
      <c r="J88" s="41"/>
      <c r="K88" s="41"/>
      <c r="L88" s="41"/>
      <c r="M88" s="60"/>
      <c r="N88" s="60"/>
      <c r="O88" s="60"/>
      <c r="P88" s="60"/>
      <c r="Q88" s="60"/>
      <c r="R88" s="60"/>
      <c r="S88" s="60"/>
      <c r="T88" s="41"/>
      <c r="U88" s="41"/>
      <c r="V88" s="403"/>
      <c r="W88" s="748"/>
      <c r="X88" s="505"/>
      <c r="Y88" s="505"/>
      <c r="Z88" s="532"/>
      <c r="AA88" s="748"/>
      <c r="AB88" s="505"/>
      <c r="AC88" s="505"/>
      <c r="AD88" s="532"/>
      <c r="AE88" s="748">
        <f t="shared" si="1"/>
        <v>0</v>
      </c>
      <c r="AF88" s="505"/>
      <c r="AG88" s="505"/>
      <c r="AH88" s="532"/>
      <c r="AK88" s="309"/>
      <c r="AL88" s="41"/>
      <c r="AM88" s="41"/>
      <c r="AN88" s="41"/>
      <c r="AO88" s="41"/>
      <c r="AP88" s="41"/>
      <c r="AQ88" s="41"/>
      <c r="AR88" s="41"/>
      <c r="AS88" s="41"/>
      <c r="AT88" s="41"/>
      <c r="AU88" s="41"/>
      <c r="AV88" s="60"/>
      <c r="AW88" s="60"/>
      <c r="AX88" s="60"/>
      <c r="AY88" s="60"/>
      <c r="AZ88" s="60"/>
      <c r="BA88" s="60"/>
      <c r="BB88" s="60"/>
      <c r="BC88" s="41"/>
      <c r="BD88" s="41"/>
      <c r="BE88" s="41"/>
      <c r="BF88" s="403"/>
      <c r="BG88" s="748"/>
      <c r="BH88" s="505"/>
      <c r="BI88" s="505"/>
      <c r="BJ88" s="532"/>
      <c r="BK88" s="748"/>
      <c r="BL88" s="505"/>
      <c r="BM88" s="505"/>
      <c r="BN88" s="532"/>
      <c r="BO88" s="748">
        <f t="shared" ref="BO88:BO91" si="2">BK88*BG88</f>
        <v>0</v>
      </c>
      <c r="BP88" s="505"/>
      <c r="BQ88" s="505"/>
      <c r="BR88" s="532"/>
      <c r="BS88" s="38"/>
    </row>
    <row r="89" spans="1:71" ht="13.5" customHeight="1" x14ac:dyDescent="0.25">
      <c r="A89" s="41"/>
      <c r="B89" s="309"/>
      <c r="C89" s="41"/>
      <c r="D89" s="41"/>
      <c r="E89" s="41"/>
      <c r="F89" s="41"/>
      <c r="G89" s="41"/>
      <c r="H89" s="41"/>
      <c r="I89" s="41"/>
      <c r="J89" s="41"/>
      <c r="K89" s="41"/>
      <c r="L89" s="41"/>
      <c r="M89" s="60"/>
      <c r="N89" s="60"/>
      <c r="O89" s="60"/>
      <c r="P89" s="60"/>
      <c r="Q89" s="60"/>
      <c r="R89" s="60"/>
      <c r="S89" s="60"/>
      <c r="T89" s="41"/>
      <c r="U89" s="41"/>
      <c r="V89" s="403"/>
      <c r="W89" s="748"/>
      <c r="X89" s="505"/>
      <c r="Y89" s="505"/>
      <c r="Z89" s="532"/>
      <c r="AA89" s="748"/>
      <c r="AB89" s="505"/>
      <c r="AC89" s="505"/>
      <c r="AD89" s="532"/>
      <c r="AE89" s="748">
        <f t="shared" si="1"/>
        <v>0</v>
      </c>
      <c r="AF89" s="505"/>
      <c r="AG89" s="505"/>
      <c r="AH89" s="532"/>
      <c r="AK89" s="309"/>
      <c r="AL89" s="41"/>
      <c r="AM89" s="41"/>
      <c r="AN89" s="41"/>
      <c r="AO89" s="41"/>
      <c r="AP89" s="41"/>
      <c r="AQ89" s="41"/>
      <c r="AR89" s="41"/>
      <c r="AS89" s="41"/>
      <c r="AT89" s="41"/>
      <c r="AU89" s="41"/>
      <c r="AV89" s="60"/>
      <c r="AW89" s="60"/>
      <c r="AX89" s="60"/>
      <c r="AY89" s="60"/>
      <c r="AZ89" s="60"/>
      <c r="BA89" s="60"/>
      <c r="BB89" s="60"/>
      <c r="BC89" s="41"/>
      <c r="BD89" s="41"/>
      <c r="BE89" s="41"/>
      <c r="BF89" s="403"/>
      <c r="BG89" s="748"/>
      <c r="BH89" s="505"/>
      <c r="BI89" s="505"/>
      <c r="BJ89" s="532"/>
      <c r="BK89" s="748"/>
      <c r="BL89" s="505"/>
      <c r="BM89" s="505"/>
      <c r="BN89" s="532"/>
      <c r="BO89" s="748">
        <f t="shared" si="2"/>
        <v>0</v>
      </c>
      <c r="BP89" s="505"/>
      <c r="BQ89" s="505"/>
      <c r="BR89" s="532"/>
      <c r="BS89" s="38"/>
    </row>
    <row r="90" spans="1:71" ht="13.5" customHeight="1" x14ac:dyDescent="0.25">
      <c r="A90" s="41"/>
      <c r="B90" s="309"/>
      <c r="C90" s="41"/>
      <c r="D90" s="41"/>
      <c r="E90" s="41"/>
      <c r="F90" s="41"/>
      <c r="G90" s="41"/>
      <c r="H90" s="41"/>
      <c r="I90" s="41"/>
      <c r="J90" s="41"/>
      <c r="K90" s="41"/>
      <c r="L90" s="41"/>
      <c r="M90" s="60"/>
      <c r="N90" s="60"/>
      <c r="O90" s="60"/>
      <c r="P90" s="60"/>
      <c r="Q90" s="60"/>
      <c r="R90" s="60"/>
      <c r="S90" s="60"/>
      <c r="T90" s="41"/>
      <c r="U90" s="41"/>
      <c r="V90" s="403"/>
      <c r="W90" s="748"/>
      <c r="X90" s="505"/>
      <c r="Y90" s="505"/>
      <c r="Z90" s="532"/>
      <c r="AA90" s="748"/>
      <c r="AB90" s="505"/>
      <c r="AC90" s="505"/>
      <c r="AD90" s="532"/>
      <c r="AE90" s="748">
        <f t="shared" si="1"/>
        <v>0</v>
      </c>
      <c r="AF90" s="505"/>
      <c r="AG90" s="505"/>
      <c r="AH90" s="532"/>
      <c r="AK90" s="309"/>
      <c r="AL90" s="41"/>
      <c r="AM90" s="41"/>
      <c r="AN90" s="41"/>
      <c r="AO90" s="41"/>
      <c r="AP90" s="41"/>
      <c r="AQ90" s="41"/>
      <c r="AR90" s="41"/>
      <c r="AS90" s="41"/>
      <c r="AT90" s="41"/>
      <c r="AU90" s="41"/>
      <c r="AV90" s="60"/>
      <c r="AW90" s="60"/>
      <c r="AX90" s="60"/>
      <c r="AY90" s="60"/>
      <c r="AZ90" s="60"/>
      <c r="BA90" s="60"/>
      <c r="BB90" s="60"/>
      <c r="BC90" s="41"/>
      <c r="BD90" s="41"/>
      <c r="BE90" s="41"/>
      <c r="BF90" s="403"/>
      <c r="BG90" s="748"/>
      <c r="BH90" s="505"/>
      <c r="BI90" s="505"/>
      <c r="BJ90" s="532"/>
      <c r="BK90" s="748"/>
      <c r="BL90" s="505"/>
      <c r="BM90" s="505"/>
      <c r="BN90" s="532"/>
      <c r="BO90" s="748">
        <f t="shared" si="2"/>
        <v>0</v>
      </c>
      <c r="BP90" s="505"/>
      <c r="BQ90" s="505"/>
      <c r="BR90" s="532"/>
      <c r="BS90" s="38"/>
    </row>
    <row r="91" spans="1:71" ht="13.5" customHeight="1" x14ac:dyDescent="0.25">
      <c r="A91" s="41"/>
      <c r="B91" s="309"/>
      <c r="C91" s="41"/>
      <c r="D91" s="41"/>
      <c r="E91" s="41"/>
      <c r="F91" s="41"/>
      <c r="G91" s="41"/>
      <c r="H91" s="41"/>
      <c r="I91" s="41"/>
      <c r="J91" s="41"/>
      <c r="K91" s="41"/>
      <c r="L91" s="41"/>
      <c r="M91" s="60"/>
      <c r="N91" s="60"/>
      <c r="O91" s="60"/>
      <c r="P91" s="60"/>
      <c r="Q91" s="60"/>
      <c r="R91" s="60"/>
      <c r="S91" s="60"/>
      <c r="T91" s="41"/>
      <c r="U91" s="41"/>
      <c r="V91" s="403"/>
      <c r="W91" s="748"/>
      <c r="X91" s="505"/>
      <c r="Y91" s="505"/>
      <c r="Z91" s="532"/>
      <c r="AA91" s="748"/>
      <c r="AB91" s="505"/>
      <c r="AC91" s="505"/>
      <c r="AD91" s="532"/>
      <c r="AE91" s="748"/>
      <c r="AF91" s="505"/>
      <c r="AG91" s="505"/>
      <c r="AH91" s="532"/>
      <c r="AK91" s="309"/>
      <c r="AL91" s="41"/>
      <c r="AM91" s="41"/>
      <c r="AN91" s="41"/>
      <c r="AO91" s="41"/>
      <c r="AP91" s="41"/>
      <c r="AQ91" s="41"/>
      <c r="AR91" s="41"/>
      <c r="AS91" s="41"/>
      <c r="AT91" s="41"/>
      <c r="AU91" s="41"/>
      <c r="AV91" s="60"/>
      <c r="AW91" s="60"/>
      <c r="AX91" s="60"/>
      <c r="AY91" s="60"/>
      <c r="AZ91" s="60"/>
      <c r="BA91" s="60"/>
      <c r="BB91" s="60"/>
      <c r="BC91" s="41"/>
      <c r="BD91" s="41"/>
      <c r="BE91" s="41"/>
      <c r="BF91" s="403"/>
      <c r="BG91" s="748"/>
      <c r="BH91" s="505"/>
      <c r="BI91" s="505"/>
      <c r="BJ91" s="532"/>
      <c r="BK91" s="748"/>
      <c r="BL91" s="505"/>
      <c r="BM91" s="505"/>
      <c r="BN91" s="532"/>
      <c r="BO91" s="748">
        <f t="shared" si="2"/>
        <v>0</v>
      </c>
      <c r="BP91" s="505"/>
      <c r="BQ91" s="505"/>
      <c r="BR91" s="532"/>
      <c r="BS91" s="38"/>
    </row>
    <row r="92" spans="1:71" ht="13.5" customHeight="1" x14ac:dyDescent="0.25">
      <c r="A92" s="41"/>
      <c r="B92" s="309"/>
      <c r="C92" s="41"/>
      <c r="D92" s="41"/>
      <c r="E92" s="41"/>
      <c r="F92" s="41"/>
      <c r="G92" s="41"/>
      <c r="H92" s="41"/>
      <c r="I92" s="41"/>
      <c r="J92" s="41"/>
      <c r="K92" s="41"/>
      <c r="L92" s="41"/>
      <c r="M92" s="60"/>
      <c r="N92" s="60"/>
      <c r="O92" s="60"/>
      <c r="P92" s="60"/>
      <c r="Q92" s="60"/>
      <c r="R92" s="60"/>
      <c r="S92" s="60"/>
      <c r="T92" s="41"/>
      <c r="U92" s="41"/>
      <c r="V92" s="403"/>
      <c r="W92" s="748"/>
      <c r="X92" s="505"/>
      <c r="Y92" s="505"/>
      <c r="Z92" s="532"/>
      <c r="AA92" s="748"/>
      <c r="AB92" s="505"/>
      <c r="AC92" s="505"/>
      <c r="AD92" s="532"/>
      <c r="AE92" s="748"/>
      <c r="AF92" s="505"/>
      <c r="AG92" s="505"/>
      <c r="AH92" s="532"/>
      <c r="AK92" s="97">
        <v>9</v>
      </c>
      <c r="AL92" s="289" t="s">
        <v>1458</v>
      </c>
      <c r="AM92" s="289"/>
      <c r="AN92" s="289"/>
      <c r="AO92" s="289"/>
      <c r="AP92" s="289"/>
      <c r="AQ92" s="289"/>
      <c r="AR92" s="289"/>
      <c r="AS92" s="289"/>
      <c r="AT92" s="289"/>
      <c r="AU92" s="289"/>
      <c r="AV92" s="405"/>
      <c r="AW92" s="405"/>
      <c r="AX92" s="405"/>
      <c r="AY92" s="405"/>
      <c r="AZ92" s="405"/>
      <c r="BA92" s="405"/>
      <c r="BB92" s="405"/>
      <c r="BC92" s="289"/>
      <c r="BD92" s="289"/>
      <c r="BE92" s="289"/>
      <c r="BF92" s="290"/>
      <c r="BG92" s="289"/>
      <c r="BH92" s="289"/>
      <c r="BI92" s="289"/>
      <c r="BJ92" s="289"/>
      <c r="BK92" s="97"/>
      <c r="BL92" s="289"/>
      <c r="BM92" s="289"/>
      <c r="BN92" s="407"/>
      <c r="BO92" s="633">
        <f>SUM(BO88:BR91)</f>
        <v>0</v>
      </c>
      <c r="BP92" s="529"/>
      <c r="BQ92" s="529"/>
      <c r="BR92" s="530"/>
      <c r="BS92" s="38"/>
    </row>
    <row r="93" spans="1:71" ht="13.5" customHeight="1" x14ac:dyDescent="0.25">
      <c r="A93" s="41"/>
      <c r="B93" s="309"/>
      <c r="C93" s="41"/>
      <c r="D93" s="41"/>
      <c r="E93" s="41"/>
      <c r="F93" s="41"/>
      <c r="G93" s="41"/>
      <c r="H93" s="41"/>
      <c r="I93" s="41"/>
      <c r="J93" s="41"/>
      <c r="K93" s="41"/>
      <c r="L93" s="41"/>
      <c r="M93" s="60"/>
      <c r="N93" s="60"/>
      <c r="O93" s="60"/>
      <c r="P93" s="60"/>
      <c r="Q93" s="60"/>
      <c r="R93" s="60"/>
      <c r="S93" s="60"/>
      <c r="T93" s="41"/>
      <c r="U93" s="41"/>
      <c r="V93" s="403"/>
      <c r="W93" s="748"/>
      <c r="X93" s="505"/>
      <c r="Y93" s="505"/>
      <c r="Z93" s="532"/>
      <c r="AA93" s="748"/>
      <c r="AB93" s="505"/>
      <c r="AC93" s="505"/>
      <c r="AD93" s="532"/>
      <c r="AE93" s="748"/>
      <c r="AF93" s="505"/>
      <c r="AG93" s="505"/>
      <c r="AH93" s="532"/>
      <c r="AK93" s="46">
        <v>10</v>
      </c>
      <c r="AL93" s="47" t="s">
        <v>1460</v>
      </c>
      <c r="AM93" s="47"/>
      <c r="AN93" s="47"/>
      <c r="AO93" s="47"/>
      <c r="AP93" s="47"/>
      <c r="AQ93" s="47"/>
      <c r="AR93" s="47"/>
      <c r="AS93" s="47"/>
      <c r="AT93" s="47"/>
      <c r="AU93" s="47"/>
      <c r="AV93" s="406"/>
      <c r="AW93" s="406"/>
      <c r="AX93" s="406"/>
      <c r="AY93" s="406"/>
      <c r="AZ93" s="406"/>
      <c r="BA93" s="406"/>
      <c r="BB93" s="406"/>
      <c r="BC93" s="47"/>
      <c r="BD93" s="47"/>
      <c r="BE93" s="47"/>
      <c r="BF93" s="408"/>
      <c r="BG93" s="47"/>
      <c r="BH93" s="47"/>
      <c r="BI93" s="47"/>
      <c r="BJ93" s="47"/>
      <c r="BK93" s="46"/>
      <c r="BL93" s="47"/>
      <c r="BM93" s="47"/>
      <c r="BN93" s="47"/>
      <c r="BO93" s="554"/>
      <c r="BP93" s="527"/>
      <c r="BQ93" s="527"/>
      <c r="BR93" s="526"/>
      <c r="BS93" s="38"/>
    </row>
    <row r="94" spans="1:71" ht="13.5" customHeight="1" x14ac:dyDescent="0.25">
      <c r="A94" s="41"/>
      <c r="B94" s="309"/>
      <c r="C94" s="41"/>
      <c r="D94" s="41"/>
      <c r="E94" s="41"/>
      <c r="F94" s="41"/>
      <c r="G94" s="41"/>
      <c r="H94" s="41"/>
      <c r="I94" s="41"/>
      <c r="J94" s="41"/>
      <c r="K94" s="41"/>
      <c r="L94" s="41"/>
      <c r="M94" s="60"/>
      <c r="N94" s="60"/>
      <c r="O94" s="60"/>
      <c r="P94" s="60"/>
      <c r="Q94" s="60"/>
      <c r="R94" s="60"/>
      <c r="S94" s="60"/>
      <c r="T94" s="41"/>
      <c r="U94" s="41"/>
      <c r="V94" s="403"/>
      <c r="W94" s="748"/>
      <c r="X94" s="505"/>
      <c r="Y94" s="505"/>
      <c r="Z94" s="532"/>
      <c r="AA94" s="748"/>
      <c r="AB94" s="505"/>
      <c r="AC94" s="505"/>
      <c r="AD94" s="532"/>
      <c r="AE94" s="748"/>
      <c r="AF94" s="505"/>
      <c r="AG94" s="505"/>
      <c r="AH94" s="532"/>
      <c r="BS94" s="38"/>
    </row>
    <row r="95" spans="1:71" ht="13.5" customHeight="1" x14ac:dyDescent="0.25">
      <c r="B95" s="309"/>
      <c r="C95" s="41"/>
      <c r="D95" s="41"/>
      <c r="E95" s="41"/>
      <c r="F95" s="41"/>
      <c r="G95" s="41"/>
      <c r="H95" s="41"/>
      <c r="I95" s="41"/>
      <c r="J95" s="41"/>
      <c r="K95" s="41"/>
      <c r="L95" s="41"/>
      <c r="M95" s="60"/>
      <c r="N95" s="60"/>
      <c r="O95" s="60"/>
      <c r="P95" s="60"/>
      <c r="Q95" s="60"/>
      <c r="R95" s="60"/>
      <c r="S95" s="60"/>
      <c r="T95" s="41"/>
      <c r="U95" s="41"/>
      <c r="V95" s="403"/>
      <c r="W95" s="748"/>
      <c r="X95" s="505"/>
      <c r="Y95" s="505"/>
      <c r="Z95" s="532"/>
      <c r="AA95" s="748"/>
      <c r="AB95" s="505"/>
      <c r="AC95" s="505"/>
      <c r="AD95" s="532"/>
      <c r="AE95" s="748"/>
      <c r="AF95" s="505"/>
      <c r="AG95" s="505"/>
      <c r="AH95" s="532"/>
      <c r="BS95" s="38"/>
    </row>
    <row r="96" spans="1:71" ht="13.5" customHeight="1" x14ac:dyDescent="0.25">
      <c r="B96" s="309"/>
      <c r="C96" s="41"/>
      <c r="D96" s="41"/>
      <c r="E96" s="41"/>
      <c r="F96" s="41"/>
      <c r="G96" s="41"/>
      <c r="H96" s="41"/>
      <c r="I96" s="41"/>
      <c r="J96" s="41"/>
      <c r="K96" s="41"/>
      <c r="L96" s="41"/>
      <c r="M96" s="60"/>
      <c r="N96" s="60"/>
      <c r="O96" s="60"/>
      <c r="P96" s="60"/>
      <c r="Q96" s="60"/>
      <c r="R96" s="60"/>
      <c r="S96" s="60"/>
      <c r="T96" s="41"/>
      <c r="U96" s="41"/>
      <c r="V96" s="403"/>
      <c r="W96" s="748"/>
      <c r="X96" s="505"/>
      <c r="Y96" s="505"/>
      <c r="Z96" s="532"/>
      <c r="AA96" s="748"/>
      <c r="AB96" s="505"/>
      <c r="AC96" s="505"/>
      <c r="AD96" s="532"/>
      <c r="AE96" s="748"/>
      <c r="AF96" s="505"/>
      <c r="AG96" s="505"/>
      <c r="AH96" s="532"/>
    </row>
    <row r="97" spans="1:71" ht="13.5" customHeight="1" x14ac:dyDescent="0.25">
      <c r="B97" s="97">
        <v>5</v>
      </c>
      <c r="C97" s="289" t="s">
        <v>1458</v>
      </c>
      <c r="D97" s="289"/>
      <c r="E97" s="289"/>
      <c r="F97" s="289"/>
      <c r="G97" s="289"/>
      <c r="H97" s="289"/>
      <c r="I97" s="289"/>
      <c r="J97" s="289"/>
      <c r="K97" s="289"/>
      <c r="L97" s="289"/>
      <c r="M97" s="405"/>
      <c r="N97" s="405"/>
      <c r="O97" s="405"/>
      <c r="P97" s="405"/>
      <c r="Q97" s="405"/>
      <c r="R97" s="405"/>
      <c r="S97" s="405"/>
      <c r="T97" s="289"/>
      <c r="U97" s="289"/>
      <c r="V97" s="290"/>
      <c r="W97" s="289"/>
      <c r="X97" s="289"/>
      <c r="Y97" s="289"/>
      <c r="Z97" s="289"/>
      <c r="AA97" s="97"/>
      <c r="AB97" s="289"/>
      <c r="AC97" s="289"/>
      <c r="AD97" s="289"/>
      <c r="AE97" s="633">
        <f>SUM(AE87:AH96)</f>
        <v>0</v>
      </c>
      <c r="AF97" s="529"/>
      <c r="AG97" s="529"/>
      <c r="AH97" s="530"/>
      <c r="AK97" t="s">
        <v>1486</v>
      </c>
    </row>
    <row r="98" spans="1:71" ht="13.5" customHeight="1" x14ac:dyDescent="0.25">
      <c r="B98" s="46">
        <v>6</v>
      </c>
      <c r="C98" s="47" t="s">
        <v>1460</v>
      </c>
      <c r="D98" s="47"/>
      <c r="E98" s="47"/>
      <c r="F98" s="47"/>
      <c r="G98" s="47"/>
      <c r="H98" s="47"/>
      <c r="I98" s="47"/>
      <c r="J98" s="47"/>
      <c r="K98" s="47"/>
      <c r="L98" s="47"/>
      <c r="M98" s="406"/>
      <c r="N98" s="406"/>
      <c r="O98" s="406"/>
      <c r="P98" s="406"/>
      <c r="Q98" s="406"/>
      <c r="R98" s="406"/>
      <c r="S98" s="406"/>
      <c r="T98" s="47"/>
      <c r="U98" s="47"/>
      <c r="V98" s="408"/>
      <c r="W98" s="47"/>
      <c r="X98" s="47"/>
      <c r="Y98" s="47"/>
      <c r="Z98" s="47"/>
      <c r="AA98" s="46"/>
      <c r="AB98" s="47"/>
      <c r="AC98" s="47"/>
      <c r="AD98" s="47"/>
      <c r="AE98" s="554"/>
      <c r="AF98" s="527"/>
      <c r="AG98" s="527"/>
      <c r="AH98" s="526"/>
    </row>
    <row r="99" spans="1:71" ht="13.5" customHeight="1" x14ac:dyDescent="0.25">
      <c r="AL99" s="41" t="s">
        <v>1487</v>
      </c>
    </row>
    <row r="101" spans="1:71" ht="13.5" customHeight="1" x14ac:dyDescent="0.25">
      <c r="B101" t="s">
        <v>1488</v>
      </c>
      <c r="AK101" s="101" t="s">
        <v>315</v>
      </c>
      <c r="AL101" s="215"/>
      <c r="AM101" s="215"/>
      <c r="AN101" s="215"/>
      <c r="AO101" s="215"/>
      <c r="AP101" s="215"/>
      <c r="AQ101" s="215"/>
      <c r="AR101" s="215"/>
      <c r="AS101" s="215"/>
      <c r="AT101" s="215"/>
      <c r="AU101" s="215"/>
      <c r="AV101" s="215"/>
      <c r="AW101" s="401"/>
      <c r="AX101" s="401"/>
      <c r="AY101" s="401"/>
      <c r="AZ101" s="215"/>
      <c r="BA101" s="401"/>
      <c r="BB101" s="401"/>
      <c r="BC101" s="215"/>
      <c r="BD101" s="215"/>
      <c r="BE101" s="215"/>
      <c r="BF101" s="402" t="s">
        <v>570</v>
      </c>
      <c r="BG101" s="633" t="s">
        <v>500</v>
      </c>
      <c r="BH101" s="529"/>
      <c r="BI101" s="529"/>
      <c r="BJ101" s="530"/>
      <c r="BK101" s="215" t="s">
        <v>1471</v>
      </c>
      <c r="BL101" s="215"/>
      <c r="BM101" s="215"/>
      <c r="BN101" s="215"/>
      <c r="BO101" s="633" t="s">
        <v>1455</v>
      </c>
      <c r="BP101" s="529"/>
      <c r="BQ101" s="529"/>
      <c r="BR101" s="530"/>
    </row>
    <row r="102" spans="1:71" ht="13.5" customHeight="1" x14ac:dyDescent="0.25">
      <c r="A102" s="41"/>
      <c r="AK102" s="309"/>
      <c r="AL102" s="41"/>
      <c r="AM102" s="41"/>
      <c r="AN102" s="41"/>
      <c r="AO102" s="41"/>
      <c r="AP102" s="41"/>
      <c r="AQ102" s="41"/>
      <c r="AR102" s="41"/>
      <c r="AS102" s="41"/>
      <c r="AT102" s="41"/>
      <c r="AU102" s="41"/>
      <c r="AV102" s="60"/>
      <c r="AW102" s="60"/>
      <c r="AX102" s="60"/>
      <c r="AY102" s="60"/>
      <c r="AZ102" s="60"/>
      <c r="BA102" s="60"/>
      <c r="BB102" s="60"/>
      <c r="BC102" s="41"/>
      <c r="BD102" s="41"/>
      <c r="BE102" s="41"/>
      <c r="BF102" s="403"/>
      <c r="BG102" s="748"/>
      <c r="BH102" s="505"/>
      <c r="BI102" s="505"/>
      <c r="BJ102" s="532"/>
      <c r="BK102" s="748"/>
      <c r="BL102" s="505"/>
      <c r="BM102" s="505"/>
      <c r="BN102" s="532"/>
      <c r="BO102" s="748">
        <f t="shared" ref="BO102:BO110" si="3">BK102*BG102</f>
        <v>0</v>
      </c>
      <c r="BP102" s="505"/>
      <c r="BQ102" s="505"/>
      <c r="BR102" s="532"/>
      <c r="BS102" s="41"/>
    </row>
    <row r="103" spans="1:71" ht="13.5" customHeight="1" x14ac:dyDescent="0.25">
      <c r="A103" s="41"/>
      <c r="C103" s="41" t="s">
        <v>1489</v>
      </c>
      <c r="AK103" s="309"/>
      <c r="AL103" s="41"/>
      <c r="AM103" s="41"/>
      <c r="AN103" s="41"/>
      <c r="AO103" s="41"/>
      <c r="AP103" s="41"/>
      <c r="AQ103" s="41"/>
      <c r="AR103" s="41"/>
      <c r="AS103" s="41"/>
      <c r="AT103" s="41"/>
      <c r="AU103" s="41"/>
      <c r="AV103" s="60"/>
      <c r="AW103" s="60"/>
      <c r="AX103" s="60"/>
      <c r="AY103" s="60"/>
      <c r="AZ103" s="60"/>
      <c r="BA103" s="60"/>
      <c r="BB103" s="60"/>
      <c r="BC103" s="41"/>
      <c r="BD103" s="41"/>
      <c r="BE103" s="41"/>
      <c r="BF103" s="403"/>
      <c r="BG103" s="748"/>
      <c r="BH103" s="505"/>
      <c r="BI103" s="505"/>
      <c r="BJ103" s="532"/>
      <c r="BK103" s="748"/>
      <c r="BL103" s="505"/>
      <c r="BM103" s="505"/>
      <c r="BN103" s="532"/>
      <c r="BO103" s="748">
        <f t="shared" si="3"/>
        <v>0</v>
      </c>
      <c r="BP103" s="505"/>
      <c r="BQ103" s="505"/>
      <c r="BR103" s="532"/>
      <c r="BS103" s="38"/>
    </row>
    <row r="104" spans="1:71" ht="13.5" customHeight="1" x14ac:dyDescent="0.25">
      <c r="A104" s="41"/>
      <c r="C104" s="41" t="s">
        <v>1490</v>
      </c>
      <c r="AK104" s="309"/>
      <c r="AL104" s="41"/>
      <c r="AM104" s="41"/>
      <c r="AN104" s="41"/>
      <c r="AO104" s="41"/>
      <c r="AP104" s="41"/>
      <c r="AQ104" s="41"/>
      <c r="AR104" s="41"/>
      <c r="AS104" s="41"/>
      <c r="AT104" s="41"/>
      <c r="AU104" s="41"/>
      <c r="AV104" s="60"/>
      <c r="AW104" s="60"/>
      <c r="AX104" s="60"/>
      <c r="AY104" s="60"/>
      <c r="AZ104" s="60"/>
      <c r="BA104" s="60"/>
      <c r="BB104" s="60"/>
      <c r="BC104" s="41"/>
      <c r="BD104" s="41"/>
      <c r="BE104" s="41"/>
      <c r="BF104" s="403"/>
      <c r="BG104" s="748"/>
      <c r="BH104" s="505"/>
      <c r="BI104" s="505"/>
      <c r="BJ104" s="532"/>
      <c r="BK104" s="748"/>
      <c r="BL104" s="505"/>
      <c r="BM104" s="505"/>
      <c r="BN104" s="532"/>
      <c r="BO104" s="748">
        <f t="shared" si="3"/>
        <v>0</v>
      </c>
      <c r="BP104" s="505"/>
      <c r="BQ104" s="505"/>
      <c r="BR104" s="532"/>
      <c r="BS104" s="38"/>
    </row>
    <row r="105" spans="1:71" ht="13.5" customHeight="1" x14ac:dyDescent="0.25">
      <c r="A105" s="41"/>
      <c r="AK105" s="309"/>
      <c r="AL105" s="41"/>
      <c r="AM105" s="41"/>
      <c r="AN105" s="41"/>
      <c r="AO105" s="41"/>
      <c r="AP105" s="41"/>
      <c r="AQ105" s="41"/>
      <c r="AR105" s="41"/>
      <c r="AS105" s="41"/>
      <c r="AT105" s="41"/>
      <c r="AU105" s="41"/>
      <c r="AV105" s="60"/>
      <c r="AW105" s="60"/>
      <c r="AX105" s="60"/>
      <c r="AY105" s="60"/>
      <c r="AZ105" s="60"/>
      <c r="BA105" s="60"/>
      <c r="BB105" s="60"/>
      <c r="BC105" s="41"/>
      <c r="BD105" s="41"/>
      <c r="BE105" s="41"/>
      <c r="BF105" s="403"/>
      <c r="BG105" s="748"/>
      <c r="BH105" s="505"/>
      <c r="BI105" s="505"/>
      <c r="BJ105" s="532"/>
      <c r="BK105" s="748"/>
      <c r="BL105" s="505"/>
      <c r="BM105" s="505"/>
      <c r="BN105" s="532"/>
      <c r="BO105" s="748">
        <f t="shared" si="3"/>
        <v>0</v>
      </c>
      <c r="BP105" s="505"/>
      <c r="BQ105" s="505"/>
      <c r="BR105" s="532"/>
      <c r="BS105" s="38"/>
    </row>
    <row r="106" spans="1:71" ht="13.5" customHeight="1" x14ac:dyDescent="0.25">
      <c r="A106" s="41"/>
      <c r="B106" s="101" t="s">
        <v>315</v>
      </c>
      <c r="C106" s="215"/>
      <c r="D106" s="215"/>
      <c r="E106" s="215"/>
      <c r="F106" s="215"/>
      <c r="G106" s="215"/>
      <c r="H106" s="215"/>
      <c r="I106" s="215"/>
      <c r="J106" s="215"/>
      <c r="K106" s="215"/>
      <c r="L106" s="215"/>
      <c r="M106" s="215"/>
      <c r="N106" s="401"/>
      <c r="O106" s="401"/>
      <c r="P106" s="401"/>
      <c r="Q106" s="215"/>
      <c r="R106" s="401"/>
      <c r="S106" s="401"/>
      <c r="T106" s="215"/>
      <c r="U106" s="215"/>
      <c r="V106" s="402" t="s">
        <v>570</v>
      </c>
      <c r="W106" s="633" t="s">
        <v>500</v>
      </c>
      <c r="X106" s="529"/>
      <c r="Y106" s="529"/>
      <c r="Z106" s="530"/>
      <c r="AA106" s="215" t="s">
        <v>1471</v>
      </c>
      <c r="AB106" s="215"/>
      <c r="AC106" s="215"/>
      <c r="AD106" s="215"/>
      <c r="AE106" s="633" t="s">
        <v>1455</v>
      </c>
      <c r="AF106" s="529"/>
      <c r="AG106" s="529"/>
      <c r="AH106" s="530"/>
      <c r="AK106" s="309"/>
      <c r="AL106" s="41"/>
      <c r="AM106" s="41"/>
      <c r="AN106" s="41"/>
      <c r="AO106" s="41"/>
      <c r="AP106" s="41"/>
      <c r="AQ106" s="41"/>
      <c r="AR106" s="41"/>
      <c r="AS106" s="41"/>
      <c r="AT106" s="41"/>
      <c r="AU106" s="41"/>
      <c r="AV106" s="60"/>
      <c r="AW106" s="60"/>
      <c r="AX106" s="60"/>
      <c r="AY106" s="60"/>
      <c r="AZ106" s="60"/>
      <c r="BA106" s="60"/>
      <c r="BB106" s="60"/>
      <c r="BC106" s="41"/>
      <c r="BD106" s="41"/>
      <c r="BE106" s="41"/>
      <c r="BF106" s="403"/>
      <c r="BG106" s="748"/>
      <c r="BH106" s="505"/>
      <c r="BI106" s="505"/>
      <c r="BJ106" s="532"/>
      <c r="BK106" s="748"/>
      <c r="BL106" s="505"/>
      <c r="BM106" s="505"/>
      <c r="BN106" s="532"/>
      <c r="BO106" s="748">
        <f t="shared" si="3"/>
        <v>0</v>
      </c>
      <c r="BP106" s="505"/>
      <c r="BQ106" s="505"/>
      <c r="BR106" s="532"/>
      <c r="BS106" s="38"/>
    </row>
    <row r="107" spans="1:71" ht="13.5" customHeight="1" x14ac:dyDescent="0.25">
      <c r="A107" s="41"/>
      <c r="B107" s="309"/>
      <c r="C107" s="41"/>
      <c r="D107" s="41"/>
      <c r="E107" s="41"/>
      <c r="F107" s="41"/>
      <c r="G107" s="41"/>
      <c r="H107" s="41"/>
      <c r="I107" s="41"/>
      <c r="J107" s="41"/>
      <c r="K107" s="41"/>
      <c r="L107" s="41"/>
      <c r="M107" s="60"/>
      <c r="N107" s="60"/>
      <c r="O107" s="60"/>
      <c r="P107" s="60"/>
      <c r="Q107" s="60"/>
      <c r="R107" s="60"/>
      <c r="S107" s="60"/>
      <c r="T107" s="41"/>
      <c r="U107" s="41"/>
      <c r="V107" s="403"/>
      <c r="W107" s="748"/>
      <c r="X107" s="505"/>
      <c r="Y107" s="505"/>
      <c r="Z107" s="532"/>
      <c r="AA107" s="748"/>
      <c r="AB107" s="505"/>
      <c r="AC107" s="505"/>
      <c r="AD107" s="532"/>
      <c r="AE107" s="748">
        <f t="shared" ref="AE107:AE108" si="4">AA107*W107</f>
        <v>0</v>
      </c>
      <c r="AF107" s="505"/>
      <c r="AG107" s="505"/>
      <c r="AH107" s="532"/>
      <c r="AK107" s="309"/>
      <c r="AL107" s="41"/>
      <c r="AM107" s="41"/>
      <c r="AN107" s="41"/>
      <c r="AO107" s="41"/>
      <c r="AP107" s="41"/>
      <c r="AQ107" s="41"/>
      <c r="AR107" s="41"/>
      <c r="AS107" s="41"/>
      <c r="AT107" s="41"/>
      <c r="AU107" s="41"/>
      <c r="AV107" s="60"/>
      <c r="AW107" s="60"/>
      <c r="AX107" s="60"/>
      <c r="AY107" s="60"/>
      <c r="AZ107" s="60"/>
      <c r="BA107" s="60"/>
      <c r="BB107" s="60"/>
      <c r="BC107" s="41"/>
      <c r="BD107" s="41"/>
      <c r="BE107" s="41"/>
      <c r="BF107" s="403"/>
      <c r="BG107" s="748"/>
      <c r="BH107" s="505"/>
      <c r="BI107" s="505"/>
      <c r="BJ107" s="532"/>
      <c r="BK107" s="748"/>
      <c r="BL107" s="505"/>
      <c r="BM107" s="505"/>
      <c r="BN107" s="532"/>
      <c r="BO107" s="748">
        <f t="shared" si="3"/>
        <v>0</v>
      </c>
      <c r="BP107" s="505"/>
      <c r="BQ107" s="505"/>
      <c r="BR107" s="532"/>
      <c r="BS107" s="38"/>
    </row>
    <row r="108" spans="1:71" ht="13.5" customHeight="1" x14ac:dyDescent="0.25">
      <c r="A108" s="41"/>
      <c r="B108" s="309"/>
      <c r="C108" s="41"/>
      <c r="D108" s="41"/>
      <c r="E108" s="41"/>
      <c r="F108" s="41"/>
      <c r="G108" s="41"/>
      <c r="H108" s="41"/>
      <c r="I108" s="41"/>
      <c r="J108" s="41"/>
      <c r="K108" s="41"/>
      <c r="L108" s="41"/>
      <c r="M108" s="60"/>
      <c r="N108" s="60"/>
      <c r="O108" s="60"/>
      <c r="P108" s="60"/>
      <c r="Q108" s="60"/>
      <c r="R108" s="60"/>
      <c r="S108" s="60"/>
      <c r="T108" s="41"/>
      <c r="U108" s="41"/>
      <c r="V108" s="403"/>
      <c r="W108" s="748"/>
      <c r="X108" s="505"/>
      <c r="Y108" s="505"/>
      <c r="Z108" s="532"/>
      <c r="AA108" s="748"/>
      <c r="AB108" s="505"/>
      <c r="AC108" s="505"/>
      <c r="AD108" s="532"/>
      <c r="AE108" s="748">
        <f t="shared" si="4"/>
        <v>0</v>
      </c>
      <c r="AF108" s="505"/>
      <c r="AG108" s="505"/>
      <c r="AH108" s="532"/>
      <c r="AK108" s="309"/>
      <c r="AL108" s="41"/>
      <c r="AM108" s="41"/>
      <c r="AN108" s="41"/>
      <c r="AO108" s="41"/>
      <c r="AP108" s="41"/>
      <c r="AQ108" s="41"/>
      <c r="AR108" s="41"/>
      <c r="AS108" s="41"/>
      <c r="AT108" s="41"/>
      <c r="AU108" s="41"/>
      <c r="AV108" s="60"/>
      <c r="AW108" s="60"/>
      <c r="AX108" s="60"/>
      <c r="AY108" s="60"/>
      <c r="AZ108" s="60"/>
      <c r="BA108" s="60"/>
      <c r="BB108" s="60"/>
      <c r="BC108" s="41"/>
      <c r="BD108" s="41"/>
      <c r="BE108" s="41"/>
      <c r="BF108" s="403"/>
      <c r="BG108" s="748"/>
      <c r="BH108" s="505"/>
      <c r="BI108" s="505"/>
      <c r="BJ108" s="532"/>
      <c r="BK108" s="748"/>
      <c r="BL108" s="505"/>
      <c r="BM108" s="505"/>
      <c r="BN108" s="532"/>
      <c r="BO108" s="748">
        <f t="shared" si="3"/>
        <v>0</v>
      </c>
      <c r="BP108" s="505"/>
      <c r="BQ108" s="505"/>
      <c r="BR108" s="532"/>
      <c r="BS108" s="38"/>
    </row>
    <row r="109" spans="1:71" ht="13.5" customHeight="1" x14ac:dyDescent="0.25">
      <c r="B109" s="309"/>
      <c r="C109" s="41"/>
      <c r="D109" s="41"/>
      <c r="E109" s="41"/>
      <c r="F109" s="41"/>
      <c r="G109" s="41"/>
      <c r="H109" s="41"/>
      <c r="I109" s="41"/>
      <c r="J109" s="41"/>
      <c r="K109" s="41"/>
      <c r="L109" s="41"/>
      <c r="M109" s="60"/>
      <c r="N109" s="60"/>
      <c r="O109" s="60"/>
      <c r="P109" s="60"/>
      <c r="Q109" s="60"/>
      <c r="R109" s="60"/>
      <c r="S109" s="60"/>
      <c r="T109" s="41"/>
      <c r="U109" s="41"/>
      <c r="V109" s="403"/>
      <c r="W109" s="748"/>
      <c r="X109" s="505"/>
      <c r="Y109" s="505"/>
      <c r="Z109" s="532"/>
      <c r="AA109" s="748"/>
      <c r="AB109" s="505"/>
      <c r="AC109" s="505"/>
      <c r="AD109" s="532"/>
      <c r="AE109" s="748"/>
      <c r="AF109" s="505"/>
      <c r="AG109" s="505"/>
      <c r="AH109" s="532"/>
      <c r="AK109" s="309"/>
      <c r="AL109" s="41"/>
      <c r="AM109" s="41"/>
      <c r="AN109" s="41"/>
      <c r="AO109" s="41"/>
      <c r="AP109" s="41"/>
      <c r="AQ109" s="41"/>
      <c r="AR109" s="41"/>
      <c r="AS109" s="41"/>
      <c r="AT109" s="41"/>
      <c r="AU109" s="41"/>
      <c r="AV109" s="60"/>
      <c r="AW109" s="60"/>
      <c r="AX109" s="60"/>
      <c r="AY109" s="60"/>
      <c r="AZ109" s="60"/>
      <c r="BA109" s="60"/>
      <c r="BB109" s="60"/>
      <c r="BC109" s="41"/>
      <c r="BD109" s="41"/>
      <c r="BE109" s="41"/>
      <c r="BF109" s="403"/>
      <c r="BG109" s="748"/>
      <c r="BH109" s="505"/>
      <c r="BI109" s="505"/>
      <c r="BJ109" s="532"/>
      <c r="BK109" s="748"/>
      <c r="BL109" s="505"/>
      <c r="BM109" s="505"/>
      <c r="BN109" s="532"/>
      <c r="BO109" s="748">
        <f t="shared" si="3"/>
        <v>0</v>
      </c>
      <c r="BP109" s="505"/>
      <c r="BQ109" s="505"/>
      <c r="BR109" s="532"/>
      <c r="BS109" s="38"/>
    </row>
    <row r="110" spans="1:71" ht="13.5" customHeight="1" x14ac:dyDescent="0.25">
      <c r="A110" s="41"/>
      <c r="B110" s="309"/>
      <c r="C110" s="41"/>
      <c r="D110" s="41"/>
      <c r="E110" s="41"/>
      <c r="F110" s="41"/>
      <c r="G110" s="41"/>
      <c r="H110" s="41"/>
      <c r="I110" s="41"/>
      <c r="J110" s="41"/>
      <c r="K110" s="41"/>
      <c r="L110" s="41"/>
      <c r="M110" s="60"/>
      <c r="N110" s="60"/>
      <c r="O110" s="60"/>
      <c r="P110" s="60"/>
      <c r="Q110" s="60"/>
      <c r="R110" s="60"/>
      <c r="S110" s="60"/>
      <c r="T110" s="41"/>
      <c r="U110" s="41"/>
      <c r="V110" s="403"/>
      <c r="W110" s="748"/>
      <c r="X110" s="505"/>
      <c r="Y110" s="505"/>
      <c r="Z110" s="532"/>
      <c r="AA110" s="748"/>
      <c r="AB110" s="505"/>
      <c r="AC110" s="505"/>
      <c r="AD110" s="532"/>
      <c r="AE110" s="748"/>
      <c r="AF110" s="505"/>
      <c r="AG110" s="505"/>
      <c r="AH110" s="532"/>
      <c r="AK110" s="309"/>
      <c r="AL110" s="41"/>
      <c r="AM110" s="41"/>
      <c r="AN110" s="41"/>
      <c r="AO110" s="41"/>
      <c r="AP110" s="41"/>
      <c r="AQ110" s="41"/>
      <c r="AR110" s="41"/>
      <c r="AS110" s="41"/>
      <c r="AT110" s="41"/>
      <c r="AU110" s="41"/>
      <c r="AV110" s="60"/>
      <c r="AW110" s="60"/>
      <c r="AX110" s="60"/>
      <c r="AY110" s="60"/>
      <c r="AZ110" s="60"/>
      <c r="BA110" s="60"/>
      <c r="BB110" s="60"/>
      <c r="BC110" s="41"/>
      <c r="BD110" s="41"/>
      <c r="BE110" s="41"/>
      <c r="BF110" s="403"/>
      <c r="BG110" s="748"/>
      <c r="BH110" s="505"/>
      <c r="BI110" s="505"/>
      <c r="BJ110" s="532"/>
      <c r="BK110" s="748"/>
      <c r="BL110" s="505"/>
      <c r="BM110" s="505"/>
      <c r="BN110" s="532"/>
      <c r="BO110" s="748">
        <f t="shared" si="3"/>
        <v>0</v>
      </c>
      <c r="BP110" s="505"/>
      <c r="BQ110" s="505"/>
      <c r="BR110" s="532"/>
      <c r="BS110" s="41"/>
    </row>
    <row r="111" spans="1:71" ht="13.5" customHeight="1" x14ac:dyDescent="0.25">
      <c r="A111" s="41"/>
      <c r="B111" s="309"/>
      <c r="C111" s="41"/>
      <c r="D111" s="41"/>
      <c r="E111" s="41"/>
      <c r="F111" s="41"/>
      <c r="G111" s="41"/>
      <c r="H111" s="41"/>
      <c r="I111" s="41"/>
      <c r="J111" s="41"/>
      <c r="K111" s="41"/>
      <c r="L111" s="41"/>
      <c r="M111" s="60"/>
      <c r="N111" s="60"/>
      <c r="O111" s="60"/>
      <c r="P111" s="60"/>
      <c r="Q111" s="60"/>
      <c r="R111" s="60"/>
      <c r="S111" s="60"/>
      <c r="T111" s="41"/>
      <c r="U111" s="41"/>
      <c r="V111" s="403"/>
      <c r="W111" s="748"/>
      <c r="X111" s="505"/>
      <c r="Y111" s="505"/>
      <c r="Z111" s="532"/>
      <c r="AA111" s="748"/>
      <c r="AB111" s="505"/>
      <c r="AC111" s="505"/>
      <c r="AD111" s="532"/>
      <c r="AE111" s="748"/>
      <c r="AF111" s="505"/>
      <c r="AG111" s="505"/>
      <c r="AH111" s="532"/>
      <c r="AK111" s="97">
        <v>11</v>
      </c>
      <c r="AL111" s="289" t="s">
        <v>1458</v>
      </c>
      <c r="AM111" s="289"/>
      <c r="AN111" s="289"/>
      <c r="AO111" s="289"/>
      <c r="AP111" s="289"/>
      <c r="AQ111" s="289"/>
      <c r="AR111" s="289"/>
      <c r="AS111" s="289"/>
      <c r="AT111" s="289"/>
      <c r="AU111" s="289"/>
      <c r="AV111" s="405"/>
      <c r="AW111" s="405"/>
      <c r="AX111" s="405"/>
      <c r="AY111" s="405"/>
      <c r="AZ111" s="405"/>
      <c r="BA111" s="405"/>
      <c r="BB111" s="405"/>
      <c r="BC111" s="289"/>
      <c r="BD111" s="289"/>
      <c r="BE111" s="289"/>
      <c r="BF111" s="290"/>
      <c r="BG111" s="289"/>
      <c r="BH111" s="289"/>
      <c r="BI111" s="289"/>
      <c r="BJ111" s="289"/>
      <c r="BK111" s="97"/>
      <c r="BL111" s="289"/>
      <c r="BM111" s="289"/>
      <c r="BN111" s="407"/>
      <c r="BO111" s="633">
        <f>SUM(BO102:BR110)</f>
        <v>0</v>
      </c>
      <c r="BP111" s="529"/>
      <c r="BQ111" s="529"/>
      <c r="BR111" s="530"/>
      <c r="BS111" s="38"/>
    </row>
    <row r="112" spans="1:71" ht="13.5" customHeight="1" x14ac:dyDescent="0.25">
      <c r="A112" s="41"/>
      <c r="B112" s="97">
        <v>7</v>
      </c>
      <c r="C112" s="289" t="s">
        <v>1458</v>
      </c>
      <c r="D112" s="289"/>
      <c r="E112" s="289"/>
      <c r="F112" s="289"/>
      <c r="G112" s="289"/>
      <c r="H112" s="289"/>
      <c r="I112" s="289"/>
      <c r="J112" s="289"/>
      <c r="K112" s="289"/>
      <c r="L112" s="289"/>
      <c r="M112" s="405"/>
      <c r="N112" s="405"/>
      <c r="O112" s="405"/>
      <c r="P112" s="405"/>
      <c r="Q112" s="405"/>
      <c r="R112" s="405"/>
      <c r="S112" s="405"/>
      <c r="T112" s="289"/>
      <c r="U112" s="289"/>
      <c r="V112" s="290"/>
      <c r="W112" s="289"/>
      <c r="X112" s="289"/>
      <c r="Y112" s="289"/>
      <c r="Z112" s="289"/>
      <c r="AA112" s="97"/>
      <c r="AB112" s="289"/>
      <c r="AC112" s="289"/>
      <c r="AD112" s="289"/>
      <c r="AE112" s="633">
        <f>SUM(AE107:AH111)</f>
        <v>0</v>
      </c>
      <c r="AF112" s="529"/>
      <c r="AG112" s="529"/>
      <c r="AH112" s="530"/>
      <c r="AK112" s="46">
        <v>12</v>
      </c>
      <c r="AL112" s="47" t="s">
        <v>1460</v>
      </c>
      <c r="AM112" s="47"/>
      <c r="AN112" s="47"/>
      <c r="AO112" s="47"/>
      <c r="AP112" s="47"/>
      <c r="AQ112" s="47"/>
      <c r="AR112" s="47"/>
      <c r="AS112" s="47"/>
      <c r="AT112" s="47"/>
      <c r="AU112" s="47"/>
      <c r="AV112" s="406"/>
      <c r="AW112" s="406"/>
      <c r="AX112" s="406"/>
      <c r="AY112" s="406"/>
      <c r="AZ112" s="406"/>
      <c r="BA112" s="406"/>
      <c r="BB112" s="406"/>
      <c r="BC112" s="47"/>
      <c r="BD112" s="47"/>
      <c r="BE112" s="47"/>
      <c r="BF112" s="408"/>
      <c r="BG112" s="47"/>
      <c r="BH112" s="47"/>
      <c r="BI112" s="47"/>
      <c r="BJ112" s="47"/>
      <c r="BK112" s="46"/>
      <c r="BL112" s="47"/>
      <c r="BM112" s="47"/>
      <c r="BN112" s="47"/>
      <c r="BO112" s="554"/>
      <c r="BP112" s="527"/>
      <c r="BQ112" s="527"/>
      <c r="BR112" s="526"/>
      <c r="BS112" s="38"/>
    </row>
    <row r="113" spans="1:71" ht="13.5" customHeight="1" x14ac:dyDescent="0.25">
      <c r="A113" s="41"/>
      <c r="B113" s="46">
        <v>8</v>
      </c>
      <c r="C113" s="47" t="s">
        <v>1460</v>
      </c>
      <c r="D113" s="47"/>
      <c r="E113" s="47"/>
      <c r="F113" s="47"/>
      <c r="G113" s="47"/>
      <c r="H113" s="47"/>
      <c r="I113" s="47"/>
      <c r="J113" s="47"/>
      <c r="K113" s="47"/>
      <c r="L113" s="47"/>
      <c r="M113" s="406"/>
      <c r="N113" s="406"/>
      <c r="O113" s="406"/>
      <c r="P113" s="406"/>
      <c r="Q113" s="406"/>
      <c r="R113" s="406"/>
      <c r="S113" s="406"/>
      <c r="T113" s="47"/>
      <c r="U113" s="47"/>
      <c r="V113" s="408"/>
      <c r="W113" s="47"/>
      <c r="X113" s="47"/>
      <c r="Y113" s="47"/>
      <c r="Z113" s="47"/>
      <c r="AA113" s="46"/>
      <c r="AB113" s="47"/>
      <c r="AC113" s="47"/>
      <c r="AD113" s="47"/>
      <c r="AE113" s="554"/>
      <c r="AF113" s="527"/>
      <c r="AG113" s="527"/>
      <c r="AH113" s="526"/>
      <c r="BS113" s="38"/>
    </row>
    <row r="114" spans="1:71" ht="13.5" customHeight="1" x14ac:dyDescent="0.25">
      <c r="A114" s="41"/>
      <c r="BS114" s="38"/>
    </row>
    <row r="118" spans="1:71" ht="13.5" customHeight="1" x14ac:dyDescent="0.25">
      <c r="B118" s="196"/>
      <c r="C118" s="196"/>
      <c r="D118" s="196"/>
      <c r="E118" s="196"/>
      <c r="F118" s="196"/>
      <c r="G118" s="196"/>
      <c r="H118" s="196"/>
      <c r="I118" s="196"/>
      <c r="J118" s="196"/>
      <c r="K118" s="196"/>
      <c r="L118" s="196"/>
      <c r="M118" s="196"/>
      <c r="N118" s="196"/>
      <c r="O118" s="196"/>
      <c r="P118" s="196"/>
      <c r="Q118" s="196"/>
      <c r="R118" s="196"/>
      <c r="S118" s="196"/>
      <c r="T118" s="196"/>
      <c r="U118" s="196"/>
      <c r="V118" s="196"/>
      <c r="W118" s="196"/>
      <c r="X118" s="196"/>
      <c r="Y118" s="196"/>
      <c r="Z118" s="196"/>
      <c r="AA118" s="196"/>
      <c r="AB118" s="399"/>
      <c r="AC118" s="399"/>
      <c r="AD118" s="399"/>
      <c r="AE118" s="399"/>
      <c r="AF118" s="196"/>
      <c r="AG118" s="196"/>
      <c r="AH118" s="196"/>
      <c r="AK118" s="196"/>
      <c r="AL118" s="196"/>
      <c r="AM118" s="196"/>
      <c r="AN118" s="196"/>
      <c r="AO118" s="196"/>
      <c r="AP118" s="196"/>
      <c r="AQ118" s="196"/>
      <c r="AR118" s="196"/>
      <c r="AS118" s="196"/>
      <c r="AT118" s="196"/>
      <c r="AU118" s="196"/>
      <c r="AV118" s="196"/>
      <c r="AW118" s="196"/>
      <c r="AX118" s="196"/>
      <c r="AY118" s="196"/>
      <c r="AZ118" s="196"/>
      <c r="BA118" s="196"/>
      <c r="BB118" s="196"/>
      <c r="BC118" s="196"/>
      <c r="BD118" s="196"/>
      <c r="BE118" s="196"/>
      <c r="BF118" s="196"/>
      <c r="BG118" s="196"/>
      <c r="BH118" s="196"/>
      <c r="BI118" s="196"/>
      <c r="BJ118" s="196"/>
      <c r="BK118" s="399"/>
      <c r="BL118" s="399"/>
      <c r="BM118" s="399"/>
      <c r="BN118" s="399"/>
      <c r="BO118" s="196"/>
      <c r="BP118" s="196"/>
      <c r="BQ118" s="196"/>
      <c r="BR118" s="196"/>
    </row>
    <row r="119" spans="1:71" ht="13.5" customHeight="1" x14ac:dyDescent="0.25">
      <c r="AK119" s="136"/>
      <c r="AL119" s="136"/>
    </row>
    <row r="122" spans="1:71" ht="13.5" customHeight="1" x14ac:dyDescent="0.25">
      <c r="B122" t="s">
        <v>1491</v>
      </c>
      <c r="AK122" t="s">
        <v>1492</v>
      </c>
    </row>
    <row r="123" spans="1:71" ht="13.5" customHeight="1" x14ac:dyDescent="0.25">
      <c r="AK123" s="41"/>
      <c r="AL123" s="41"/>
      <c r="AM123" s="41"/>
      <c r="AN123" s="41"/>
      <c r="AO123" s="41"/>
      <c r="AP123" s="41"/>
      <c r="AQ123" s="41"/>
      <c r="AR123" s="41"/>
      <c r="AS123" s="41"/>
      <c r="AT123" s="41"/>
      <c r="AU123" s="41"/>
      <c r="AV123" s="41"/>
      <c r="AW123" s="41"/>
      <c r="AX123" s="41"/>
      <c r="AY123" s="41"/>
      <c r="AZ123" s="41"/>
      <c r="BA123" s="41"/>
      <c r="BB123" s="41"/>
      <c r="BC123" s="41"/>
      <c r="BD123" s="41"/>
      <c r="BE123" s="41"/>
      <c r="BF123" s="41"/>
      <c r="BG123" s="41"/>
      <c r="BH123" s="41"/>
      <c r="BI123" s="41"/>
      <c r="BJ123" s="41"/>
      <c r="BK123" s="41"/>
      <c r="BL123" s="41"/>
      <c r="BM123" s="41"/>
      <c r="BN123" s="41"/>
      <c r="BO123" s="41"/>
      <c r="BP123" s="41"/>
      <c r="BQ123" s="41"/>
    </row>
    <row r="124" spans="1:71" ht="13.5" customHeight="1" x14ac:dyDescent="0.25">
      <c r="C124" s="41" t="s">
        <v>1493</v>
      </c>
      <c r="D124" s="41"/>
      <c r="E124" s="41"/>
      <c r="AK124" s="41"/>
      <c r="AL124" s="41" t="s">
        <v>1494</v>
      </c>
      <c r="AM124" s="41"/>
      <c r="AN124" s="41"/>
      <c r="AO124" s="41"/>
      <c r="AP124" s="41"/>
      <c r="AQ124" s="41"/>
      <c r="AR124" s="41"/>
      <c r="AS124" s="41"/>
      <c r="AT124" s="41"/>
      <c r="AU124" s="41"/>
      <c r="AV124" s="41"/>
      <c r="AW124" s="41"/>
      <c r="AX124" s="41"/>
      <c r="AY124" s="41"/>
      <c r="AZ124" s="41"/>
      <c r="BA124" s="41"/>
      <c r="BB124" s="41"/>
      <c r="BC124" s="41"/>
      <c r="BD124" s="41"/>
      <c r="BE124" s="41"/>
      <c r="BF124" s="41"/>
      <c r="BG124" s="41"/>
      <c r="BH124" s="41"/>
      <c r="BI124" s="41"/>
      <c r="BJ124" s="41"/>
      <c r="BK124" s="41"/>
      <c r="BL124" s="41"/>
      <c r="BM124" s="41"/>
      <c r="BN124" s="41"/>
      <c r="BO124" s="41"/>
      <c r="BP124" s="41"/>
      <c r="BQ124" s="41"/>
    </row>
    <row r="125" spans="1:71" ht="13.5" customHeight="1" x14ac:dyDescent="0.25">
      <c r="C125" s="41" t="s">
        <v>1495</v>
      </c>
      <c r="D125" s="41"/>
      <c r="E125" s="41"/>
      <c r="AK125" s="41"/>
      <c r="AL125" s="41" t="s">
        <v>1496</v>
      </c>
      <c r="AM125" s="41"/>
      <c r="AN125" s="41"/>
      <c r="AO125" s="41"/>
      <c r="AP125" s="41"/>
      <c r="AQ125" s="41"/>
      <c r="AR125" s="41"/>
      <c r="AS125" s="41"/>
      <c r="AT125" s="41"/>
      <c r="AU125" s="41"/>
      <c r="AV125" s="41"/>
      <c r="AW125" s="41"/>
      <c r="AX125" s="41"/>
      <c r="AY125" s="41"/>
      <c r="AZ125" s="41"/>
      <c r="BA125" s="41"/>
      <c r="BB125" s="41"/>
      <c r="BC125" s="41"/>
      <c r="BD125" s="41"/>
      <c r="BE125" s="41"/>
      <c r="BF125" s="41"/>
      <c r="BG125" s="41"/>
      <c r="BH125" s="41"/>
      <c r="BI125" s="41"/>
      <c r="BJ125" s="41"/>
      <c r="BK125" s="41"/>
      <c r="BL125" s="41"/>
      <c r="BM125" s="41"/>
      <c r="BN125" s="41"/>
      <c r="BO125" s="41"/>
      <c r="BP125" s="41"/>
      <c r="BQ125" s="41"/>
    </row>
    <row r="126" spans="1:71" ht="13.5" customHeight="1" x14ac:dyDescent="0.25">
      <c r="C126" s="60"/>
      <c r="D126" s="41"/>
      <c r="E126" s="41"/>
      <c r="AK126" s="41"/>
      <c r="AM126" s="41"/>
      <c r="AN126" s="41"/>
      <c r="AO126" s="41"/>
      <c r="AP126" s="41"/>
      <c r="AQ126" s="41"/>
      <c r="AR126" s="41"/>
      <c r="AS126" s="41"/>
      <c r="AT126" s="41"/>
      <c r="AU126" s="41"/>
      <c r="AV126" s="41"/>
      <c r="AW126" s="41"/>
      <c r="AX126" s="41"/>
      <c r="AY126" s="41"/>
      <c r="AZ126" s="41"/>
      <c r="BA126" s="41"/>
      <c r="BB126" s="41"/>
      <c r="BC126" s="41"/>
      <c r="BD126" s="41"/>
      <c r="BE126" s="41"/>
      <c r="BF126" s="41"/>
      <c r="BG126" s="41"/>
      <c r="BH126" s="41"/>
      <c r="BI126" s="41"/>
      <c r="BJ126" s="41"/>
      <c r="BK126" s="41"/>
      <c r="BL126" s="41"/>
      <c r="BM126" s="41"/>
      <c r="BN126" s="41"/>
      <c r="BO126" s="41"/>
      <c r="BP126" s="41"/>
      <c r="BQ126" s="41"/>
    </row>
    <row r="127" spans="1:71" ht="13.5" customHeight="1" x14ac:dyDescent="0.25">
      <c r="C127" s="41" t="s">
        <v>1497</v>
      </c>
      <c r="D127" s="41"/>
      <c r="E127" s="41"/>
      <c r="AK127" s="41"/>
      <c r="AL127" s="41" t="s">
        <v>1498</v>
      </c>
      <c r="AM127" s="41"/>
      <c r="AN127" s="41"/>
      <c r="AO127" s="41"/>
      <c r="AP127" s="41"/>
      <c r="AQ127" s="41"/>
      <c r="AR127" s="41"/>
      <c r="AS127" s="41"/>
      <c r="AT127" s="41"/>
      <c r="AU127" s="41"/>
      <c r="AV127" s="41"/>
      <c r="AW127" s="41"/>
      <c r="AX127" s="41"/>
      <c r="AY127" s="41"/>
      <c r="AZ127" s="41"/>
      <c r="BA127" s="41"/>
      <c r="BB127" s="41"/>
      <c r="BC127" s="41"/>
      <c r="BD127" s="41"/>
      <c r="BE127" s="41"/>
      <c r="BF127" s="41"/>
      <c r="BG127" s="41"/>
      <c r="BH127" s="41"/>
      <c r="BI127" s="41"/>
      <c r="BJ127" s="41"/>
      <c r="BK127" s="41"/>
      <c r="BL127" s="41"/>
      <c r="BM127" s="41"/>
      <c r="BN127" s="41"/>
      <c r="BO127" s="41"/>
      <c r="BP127" s="41"/>
      <c r="BQ127" s="41"/>
    </row>
    <row r="128" spans="1:71" ht="13.5" customHeight="1" x14ac:dyDescent="0.25">
      <c r="C128" s="41" t="s">
        <v>1499</v>
      </c>
      <c r="D128" s="41"/>
      <c r="E128" s="41"/>
      <c r="AK128" s="41"/>
      <c r="AM128" s="41"/>
      <c r="AN128" s="41"/>
      <c r="AO128" s="41"/>
      <c r="AP128" s="41"/>
      <c r="AQ128" s="41"/>
      <c r="AR128" s="41"/>
      <c r="AS128" s="41"/>
      <c r="AT128" s="41"/>
      <c r="AU128" s="41"/>
      <c r="AV128" s="41"/>
      <c r="AW128" s="41"/>
      <c r="AX128" s="41"/>
      <c r="AY128" s="41"/>
      <c r="AZ128" s="41"/>
      <c r="BA128" s="41"/>
      <c r="BB128" s="41"/>
      <c r="BC128" s="41"/>
      <c r="BD128" s="41"/>
      <c r="BE128" s="41"/>
      <c r="BF128" s="41"/>
      <c r="BG128" s="41"/>
      <c r="BH128" s="41"/>
      <c r="BI128" s="41"/>
      <c r="BJ128" s="41"/>
      <c r="BK128" s="41"/>
      <c r="BL128" s="41"/>
      <c r="BM128" s="41"/>
      <c r="BN128" s="41"/>
      <c r="BO128" s="41"/>
      <c r="BP128" s="41"/>
      <c r="BQ128" s="41"/>
    </row>
    <row r="129" spans="1:70" ht="13.5" customHeight="1" x14ac:dyDescent="0.25">
      <c r="C129" s="60"/>
      <c r="D129" s="41"/>
      <c r="E129" s="41"/>
      <c r="AK129" s="101" t="s">
        <v>1321</v>
      </c>
      <c r="AL129" s="215"/>
      <c r="AM129" s="215"/>
      <c r="AN129" s="215"/>
      <c r="AO129" s="215"/>
      <c r="AP129" s="215"/>
      <c r="AQ129" s="215"/>
      <c r="AR129" s="215"/>
      <c r="AS129" s="215"/>
      <c r="AT129" s="215" t="s">
        <v>315</v>
      </c>
      <c r="AU129" s="401"/>
      <c r="AV129" s="401"/>
      <c r="AW129" s="401"/>
      <c r="AX129" s="401"/>
      <c r="AY129" s="401"/>
      <c r="AZ129" s="215"/>
      <c r="BA129" s="401"/>
      <c r="BB129" s="402" t="s">
        <v>570</v>
      </c>
      <c r="BC129" s="633" t="s">
        <v>1500</v>
      </c>
      <c r="BD129" s="529"/>
      <c r="BE129" s="529"/>
      <c r="BF129" s="530"/>
      <c r="BG129" s="633" t="s">
        <v>1501</v>
      </c>
      <c r="BH129" s="529"/>
      <c r="BI129" s="529"/>
      <c r="BJ129" s="530"/>
      <c r="BK129" s="215" t="s">
        <v>1471</v>
      </c>
      <c r="BL129" s="215"/>
      <c r="BM129" s="215"/>
      <c r="BN129" s="215"/>
      <c r="BO129" s="633" t="s">
        <v>1455</v>
      </c>
      <c r="BP129" s="529"/>
      <c r="BQ129" s="529"/>
      <c r="BR129" s="530"/>
    </row>
    <row r="130" spans="1:70" ht="13.5" customHeight="1" x14ac:dyDescent="0.25">
      <c r="C130" s="41" t="s">
        <v>1502</v>
      </c>
      <c r="D130" s="41"/>
      <c r="E130" s="41"/>
      <c r="AK130" s="309"/>
      <c r="AL130" s="41"/>
      <c r="AM130" s="41"/>
      <c r="AN130" s="41"/>
      <c r="AO130" s="41"/>
      <c r="AP130" s="41"/>
      <c r="AQ130" s="41"/>
      <c r="AR130" s="41"/>
      <c r="AT130" s="41"/>
      <c r="AU130" s="41"/>
      <c r="AV130" s="60"/>
      <c r="AW130" s="60"/>
      <c r="AX130" s="60"/>
      <c r="AY130" s="60"/>
      <c r="AZ130" s="60"/>
      <c r="BA130" s="60"/>
      <c r="BB130" s="410"/>
      <c r="BC130" s="748"/>
      <c r="BD130" s="505"/>
      <c r="BE130" s="505"/>
      <c r="BF130" s="532"/>
      <c r="BG130" s="748"/>
      <c r="BH130" s="505"/>
      <c r="BI130" s="505"/>
      <c r="BJ130" s="532"/>
      <c r="BK130" s="748"/>
      <c r="BL130" s="505"/>
      <c r="BM130" s="505"/>
      <c r="BN130" s="532"/>
      <c r="BO130" s="748">
        <f t="shared" ref="BO130:BO143" si="5">BK130*BC130</f>
        <v>0</v>
      </c>
      <c r="BP130" s="505"/>
      <c r="BQ130" s="505"/>
      <c r="BR130" s="532"/>
    </row>
    <row r="131" spans="1:70" ht="13.5" customHeight="1" x14ac:dyDescent="0.25">
      <c r="C131" s="41" t="s">
        <v>1503</v>
      </c>
      <c r="D131" s="41"/>
      <c r="E131" s="41"/>
      <c r="AK131" s="309"/>
      <c r="AL131" s="41"/>
      <c r="AM131" s="41"/>
      <c r="AN131" s="41"/>
      <c r="AO131" s="41"/>
      <c r="AP131" s="41"/>
      <c r="AQ131" s="41"/>
      <c r="AR131" s="41"/>
      <c r="AT131" s="41"/>
      <c r="AU131" s="41"/>
      <c r="AV131" s="60"/>
      <c r="AW131" s="60"/>
      <c r="AX131" s="60"/>
      <c r="AY131" s="60"/>
      <c r="AZ131" s="60"/>
      <c r="BA131" s="60"/>
      <c r="BB131" s="410"/>
      <c r="BC131" s="748"/>
      <c r="BD131" s="505"/>
      <c r="BE131" s="505"/>
      <c r="BF131" s="532"/>
      <c r="BG131" s="748"/>
      <c r="BH131" s="505"/>
      <c r="BI131" s="505"/>
      <c r="BJ131" s="532"/>
      <c r="BK131" s="748"/>
      <c r="BL131" s="505"/>
      <c r="BM131" s="505"/>
      <c r="BN131" s="532"/>
      <c r="BO131" s="748">
        <f t="shared" si="5"/>
        <v>0</v>
      </c>
      <c r="BP131" s="505"/>
      <c r="BQ131" s="505"/>
      <c r="BR131" s="532"/>
    </row>
    <row r="132" spans="1:70" ht="13.5" customHeight="1" x14ac:dyDescent="0.25">
      <c r="AK132" s="309"/>
      <c r="AL132" s="41"/>
      <c r="AM132" s="41"/>
      <c r="AN132" s="41"/>
      <c r="AO132" s="41"/>
      <c r="AP132" s="41"/>
      <c r="AQ132" s="41"/>
      <c r="AR132" s="41"/>
      <c r="AT132" s="41"/>
      <c r="AU132" s="41"/>
      <c r="AV132" s="60"/>
      <c r="AW132" s="60"/>
      <c r="AX132" s="60"/>
      <c r="AY132" s="60"/>
      <c r="AZ132" s="60"/>
      <c r="BA132" s="60"/>
      <c r="BB132" s="410"/>
      <c r="BC132" s="748"/>
      <c r="BD132" s="505"/>
      <c r="BE132" s="505"/>
      <c r="BF132" s="532"/>
      <c r="BG132" s="748"/>
      <c r="BH132" s="505"/>
      <c r="BI132" s="505"/>
      <c r="BJ132" s="532"/>
      <c r="BK132" s="748"/>
      <c r="BL132" s="505"/>
      <c r="BM132" s="505"/>
      <c r="BN132" s="532"/>
      <c r="BO132" s="748">
        <f t="shared" si="5"/>
        <v>0</v>
      </c>
      <c r="BP132" s="505"/>
      <c r="BQ132" s="505"/>
      <c r="BR132" s="532"/>
    </row>
    <row r="133" spans="1:70" ht="13.5" customHeight="1" x14ac:dyDescent="0.25">
      <c r="B133" s="101" t="s">
        <v>1504</v>
      </c>
      <c r="C133" s="215"/>
      <c r="D133" s="215"/>
      <c r="E133" s="215"/>
      <c r="F133" s="215"/>
      <c r="G133" s="215"/>
      <c r="H133" s="215" t="s">
        <v>315</v>
      </c>
      <c r="I133" s="215"/>
      <c r="J133" s="215"/>
      <c r="K133" s="411"/>
      <c r="L133" s="267"/>
      <c r="M133" s="401"/>
      <c r="N133" s="401"/>
      <c r="O133" s="66" t="s">
        <v>1505</v>
      </c>
      <c r="P133" s="215"/>
      <c r="Q133" s="412"/>
      <c r="R133" s="402" t="s">
        <v>570</v>
      </c>
      <c r="S133" s="633" t="s">
        <v>500</v>
      </c>
      <c r="T133" s="529"/>
      <c r="U133" s="529"/>
      <c r="V133" s="530"/>
      <c r="W133" s="633" t="s">
        <v>1506</v>
      </c>
      <c r="X133" s="529"/>
      <c r="Y133" s="529"/>
      <c r="Z133" s="530"/>
      <c r="AA133" s="215" t="s">
        <v>1471</v>
      </c>
      <c r="AB133" s="215"/>
      <c r="AC133" s="215"/>
      <c r="AD133" s="215"/>
      <c r="AE133" s="633" t="s">
        <v>1455</v>
      </c>
      <c r="AF133" s="529"/>
      <c r="AG133" s="529"/>
      <c r="AH133" s="530"/>
      <c r="AK133" s="309"/>
      <c r="AL133" s="41"/>
      <c r="AM133" s="41"/>
      <c r="AN133" s="41"/>
      <c r="AO133" s="41"/>
      <c r="AP133" s="41"/>
      <c r="AQ133" s="41"/>
      <c r="AR133" s="41"/>
      <c r="AT133" s="41"/>
      <c r="AU133" s="41"/>
      <c r="AV133" s="60"/>
      <c r="AW133" s="60"/>
      <c r="AX133" s="60"/>
      <c r="AY133" s="60"/>
      <c r="AZ133" s="60"/>
      <c r="BA133" s="60"/>
      <c r="BB133" s="410"/>
      <c r="BC133" s="748"/>
      <c r="BD133" s="505"/>
      <c r="BE133" s="505"/>
      <c r="BF133" s="532"/>
      <c r="BG133" s="748"/>
      <c r="BH133" s="505"/>
      <c r="BI133" s="505"/>
      <c r="BJ133" s="532"/>
      <c r="BK133" s="748"/>
      <c r="BL133" s="505"/>
      <c r="BM133" s="505"/>
      <c r="BN133" s="532"/>
      <c r="BO133" s="748">
        <f t="shared" si="5"/>
        <v>0</v>
      </c>
      <c r="BP133" s="505"/>
      <c r="BQ133" s="505"/>
      <c r="BR133" s="532"/>
    </row>
    <row r="134" spans="1:70" ht="13.5" customHeight="1" x14ac:dyDescent="0.25">
      <c r="B134" s="309"/>
      <c r="C134" s="41"/>
      <c r="D134" s="41"/>
      <c r="E134" s="41"/>
      <c r="F134" s="41"/>
      <c r="G134" s="41"/>
      <c r="H134" s="41"/>
      <c r="I134" s="41"/>
      <c r="J134" s="41"/>
      <c r="K134" s="41"/>
      <c r="L134" s="60"/>
      <c r="M134" s="60"/>
      <c r="N134" s="60"/>
      <c r="O134" s="71"/>
      <c r="P134" s="60"/>
      <c r="Q134" s="413"/>
      <c r="R134" s="403"/>
      <c r="S134" s="748"/>
      <c r="T134" s="505"/>
      <c r="U134" s="505"/>
      <c r="V134" s="532"/>
      <c r="W134" s="748"/>
      <c r="X134" s="505"/>
      <c r="Y134" s="505"/>
      <c r="Z134" s="532"/>
      <c r="AA134" s="748"/>
      <c r="AB134" s="505"/>
      <c r="AC134" s="505"/>
      <c r="AD134" s="532"/>
      <c r="AE134" s="748">
        <f t="shared" ref="AE134:AE146" si="6">AA134*S134</f>
        <v>0</v>
      </c>
      <c r="AF134" s="505"/>
      <c r="AG134" s="505"/>
      <c r="AH134" s="532"/>
      <c r="AK134" s="309"/>
      <c r="AL134" s="41"/>
      <c r="AM134" s="41"/>
      <c r="AN134" s="41"/>
      <c r="AO134" s="41"/>
      <c r="AP134" s="41"/>
      <c r="AQ134" s="41"/>
      <c r="AR134" s="41"/>
      <c r="AT134" s="41"/>
      <c r="AU134" s="41"/>
      <c r="AV134" s="60"/>
      <c r="AW134" s="60"/>
      <c r="AX134" s="60"/>
      <c r="AY134" s="60"/>
      <c r="AZ134" s="60"/>
      <c r="BA134" s="60"/>
      <c r="BB134" s="410"/>
      <c r="BC134" s="748"/>
      <c r="BD134" s="505"/>
      <c r="BE134" s="505"/>
      <c r="BF134" s="532"/>
      <c r="BG134" s="748"/>
      <c r="BH134" s="505"/>
      <c r="BI134" s="505"/>
      <c r="BJ134" s="532"/>
      <c r="BK134" s="748"/>
      <c r="BL134" s="505"/>
      <c r="BM134" s="505"/>
      <c r="BN134" s="532"/>
      <c r="BO134" s="748">
        <f t="shared" si="5"/>
        <v>0</v>
      </c>
      <c r="BP134" s="505"/>
      <c r="BQ134" s="505"/>
      <c r="BR134" s="532"/>
    </row>
    <row r="135" spans="1:70" ht="13.5" customHeight="1" x14ac:dyDescent="0.25">
      <c r="B135" s="309"/>
      <c r="C135" s="41"/>
      <c r="D135" s="41"/>
      <c r="E135" s="41"/>
      <c r="F135" s="41"/>
      <c r="G135" s="41"/>
      <c r="H135" s="41"/>
      <c r="I135" s="41"/>
      <c r="J135" s="41"/>
      <c r="K135" s="41"/>
      <c r="L135" s="60"/>
      <c r="M135" s="60"/>
      <c r="N135" s="60"/>
      <c r="O135" s="71"/>
      <c r="P135" s="60"/>
      <c r="Q135" s="413"/>
      <c r="R135" s="403"/>
      <c r="S135" s="748"/>
      <c r="T135" s="505"/>
      <c r="U135" s="505"/>
      <c r="V135" s="532"/>
      <c r="W135" s="748"/>
      <c r="X135" s="505"/>
      <c r="Y135" s="505"/>
      <c r="Z135" s="532"/>
      <c r="AA135" s="748"/>
      <c r="AB135" s="505"/>
      <c r="AC135" s="505"/>
      <c r="AD135" s="532"/>
      <c r="AE135" s="748">
        <f t="shared" si="6"/>
        <v>0</v>
      </c>
      <c r="AF135" s="505"/>
      <c r="AG135" s="505"/>
      <c r="AH135" s="532"/>
      <c r="AK135" s="309"/>
      <c r="AL135" s="41"/>
      <c r="AM135" s="41"/>
      <c r="AN135" s="41"/>
      <c r="AO135" s="41"/>
      <c r="AP135" s="41"/>
      <c r="AQ135" s="41"/>
      <c r="AR135" s="41"/>
      <c r="AT135" s="41"/>
      <c r="AU135" s="41"/>
      <c r="AV135" s="60"/>
      <c r="AW135" s="60"/>
      <c r="AX135" s="60"/>
      <c r="AY135" s="60"/>
      <c r="AZ135" s="60"/>
      <c r="BA135" s="60"/>
      <c r="BB135" s="410"/>
      <c r="BC135" s="748"/>
      <c r="BD135" s="505"/>
      <c r="BE135" s="505"/>
      <c r="BF135" s="532"/>
      <c r="BG135" s="748"/>
      <c r="BH135" s="505"/>
      <c r="BI135" s="505"/>
      <c r="BJ135" s="532"/>
      <c r="BK135" s="748"/>
      <c r="BL135" s="505"/>
      <c r="BM135" s="505"/>
      <c r="BN135" s="532"/>
      <c r="BO135" s="748">
        <f t="shared" si="5"/>
        <v>0</v>
      </c>
      <c r="BP135" s="505"/>
      <c r="BQ135" s="505"/>
      <c r="BR135" s="532"/>
    </row>
    <row r="136" spans="1:70" ht="13.5" customHeight="1" x14ac:dyDescent="0.25">
      <c r="B136" s="309"/>
      <c r="C136" s="41"/>
      <c r="D136" s="41"/>
      <c r="E136" s="41"/>
      <c r="F136" s="41"/>
      <c r="G136" s="41"/>
      <c r="H136" s="41"/>
      <c r="I136" s="41"/>
      <c r="J136" s="41"/>
      <c r="K136" s="41"/>
      <c r="L136" s="60"/>
      <c r="M136" s="60"/>
      <c r="N136" s="60"/>
      <c r="O136" s="71"/>
      <c r="P136" s="60"/>
      <c r="Q136" s="413"/>
      <c r="R136" s="403"/>
      <c r="S136" s="748"/>
      <c r="T136" s="505"/>
      <c r="U136" s="505"/>
      <c r="V136" s="532"/>
      <c r="W136" s="748"/>
      <c r="X136" s="505"/>
      <c r="Y136" s="505"/>
      <c r="Z136" s="532"/>
      <c r="AA136" s="748"/>
      <c r="AB136" s="505"/>
      <c r="AC136" s="505"/>
      <c r="AD136" s="532"/>
      <c r="AE136" s="748">
        <f t="shared" si="6"/>
        <v>0</v>
      </c>
      <c r="AF136" s="505"/>
      <c r="AG136" s="505"/>
      <c r="AH136" s="532"/>
      <c r="AK136" s="309"/>
      <c r="AL136" s="41"/>
      <c r="AM136" s="41"/>
      <c r="AN136" s="41"/>
      <c r="AO136" s="41"/>
      <c r="AP136" s="41"/>
      <c r="AQ136" s="41"/>
      <c r="AR136" s="41"/>
      <c r="AT136" s="41"/>
      <c r="AU136" s="41"/>
      <c r="AV136" s="60"/>
      <c r="AW136" s="60"/>
      <c r="AX136" s="60"/>
      <c r="AY136" s="60"/>
      <c r="AZ136" s="60"/>
      <c r="BA136" s="60"/>
      <c r="BB136" s="410"/>
      <c r="BC136" s="748"/>
      <c r="BD136" s="505"/>
      <c r="BE136" s="505"/>
      <c r="BF136" s="532"/>
      <c r="BG136" s="748"/>
      <c r="BH136" s="505"/>
      <c r="BI136" s="505"/>
      <c r="BJ136" s="532"/>
      <c r="BK136" s="748"/>
      <c r="BL136" s="505"/>
      <c r="BM136" s="505"/>
      <c r="BN136" s="532"/>
      <c r="BO136" s="748">
        <f t="shared" si="5"/>
        <v>0</v>
      </c>
      <c r="BP136" s="505"/>
      <c r="BQ136" s="505"/>
      <c r="BR136" s="532"/>
    </row>
    <row r="137" spans="1:70" ht="13.5" customHeight="1" x14ac:dyDescent="0.25">
      <c r="B137" s="309"/>
      <c r="C137" s="41"/>
      <c r="D137" s="41"/>
      <c r="E137" s="41"/>
      <c r="F137" s="41"/>
      <c r="G137" s="41"/>
      <c r="H137" s="41"/>
      <c r="I137" s="41"/>
      <c r="J137" s="41"/>
      <c r="K137" s="41"/>
      <c r="L137" s="60"/>
      <c r="M137" s="60"/>
      <c r="N137" s="60"/>
      <c r="O137" s="71"/>
      <c r="P137" s="60"/>
      <c r="Q137" s="413"/>
      <c r="R137" s="403"/>
      <c r="S137" s="748"/>
      <c r="T137" s="505"/>
      <c r="U137" s="505"/>
      <c r="V137" s="532"/>
      <c r="W137" s="748"/>
      <c r="X137" s="505"/>
      <c r="Y137" s="505"/>
      <c r="Z137" s="532"/>
      <c r="AA137" s="748"/>
      <c r="AB137" s="505"/>
      <c r="AC137" s="505"/>
      <c r="AD137" s="532"/>
      <c r="AE137" s="748">
        <f t="shared" si="6"/>
        <v>0</v>
      </c>
      <c r="AF137" s="505"/>
      <c r="AG137" s="505"/>
      <c r="AH137" s="532"/>
      <c r="AK137" s="309"/>
      <c r="AL137" s="41"/>
      <c r="AM137" s="41"/>
      <c r="AN137" s="41"/>
      <c r="AO137" s="41"/>
      <c r="AP137" s="41"/>
      <c r="AQ137" s="41"/>
      <c r="AR137" s="41"/>
      <c r="AT137" s="41"/>
      <c r="AU137" s="41"/>
      <c r="AV137" s="60"/>
      <c r="AW137" s="60"/>
      <c r="AX137" s="60"/>
      <c r="AY137" s="60"/>
      <c r="AZ137" s="60"/>
      <c r="BA137" s="60"/>
      <c r="BB137" s="410"/>
      <c r="BC137" s="748"/>
      <c r="BD137" s="505"/>
      <c r="BE137" s="505"/>
      <c r="BF137" s="532"/>
      <c r="BG137" s="748"/>
      <c r="BH137" s="505"/>
      <c r="BI137" s="505"/>
      <c r="BJ137" s="532"/>
      <c r="BK137" s="748"/>
      <c r="BL137" s="505"/>
      <c r="BM137" s="505"/>
      <c r="BN137" s="532"/>
      <c r="BO137" s="748">
        <f t="shared" si="5"/>
        <v>0</v>
      </c>
      <c r="BP137" s="505"/>
      <c r="BQ137" s="505"/>
      <c r="BR137" s="532"/>
    </row>
    <row r="138" spans="1:70" ht="13.5" customHeight="1" x14ac:dyDescent="0.25">
      <c r="B138" s="309"/>
      <c r="C138" s="41"/>
      <c r="D138" s="41"/>
      <c r="E138" s="41"/>
      <c r="F138" s="41"/>
      <c r="G138" s="41"/>
      <c r="H138" s="41"/>
      <c r="I138" s="41"/>
      <c r="J138" s="41"/>
      <c r="K138" s="41"/>
      <c r="L138" s="60"/>
      <c r="M138" s="60"/>
      <c r="N138" s="60"/>
      <c r="O138" s="71"/>
      <c r="P138" s="60"/>
      <c r="Q138" s="413"/>
      <c r="R138" s="403"/>
      <c r="S138" s="748"/>
      <c r="T138" s="505"/>
      <c r="U138" s="505"/>
      <c r="V138" s="532"/>
      <c r="W138" s="748"/>
      <c r="X138" s="505"/>
      <c r="Y138" s="505"/>
      <c r="Z138" s="532"/>
      <c r="AA138" s="748"/>
      <c r="AB138" s="505"/>
      <c r="AC138" s="505"/>
      <c r="AD138" s="532"/>
      <c r="AE138" s="748">
        <f t="shared" si="6"/>
        <v>0</v>
      </c>
      <c r="AF138" s="505"/>
      <c r="AG138" s="505"/>
      <c r="AH138" s="532"/>
      <c r="AK138" s="309"/>
      <c r="AL138" s="41"/>
      <c r="AM138" s="41"/>
      <c r="AN138" s="41"/>
      <c r="AO138" s="41"/>
      <c r="AP138" s="41"/>
      <c r="AQ138" s="41"/>
      <c r="AR138" s="41"/>
      <c r="AT138" s="41"/>
      <c r="AU138" s="41"/>
      <c r="AV138" s="60"/>
      <c r="AW138" s="60"/>
      <c r="AX138" s="60"/>
      <c r="AY138" s="60"/>
      <c r="AZ138" s="60"/>
      <c r="BA138" s="60"/>
      <c r="BB138" s="410"/>
      <c r="BC138" s="748"/>
      <c r="BD138" s="505"/>
      <c r="BE138" s="505"/>
      <c r="BF138" s="532"/>
      <c r="BG138" s="748"/>
      <c r="BH138" s="505"/>
      <c r="BI138" s="505"/>
      <c r="BJ138" s="532"/>
      <c r="BK138" s="748"/>
      <c r="BL138" s="505"/>
      <c r="BM138" s="505"/>
      <c r="BN138" s="532"/>
      <c r="BO138" s="748">
        <f t="shared" si="5"/>
        <v>0</v>
      </c>
      <c r="BP138" s="505"/>
      <c r="BQ138" s="505"/>
      <c r="BR138" s="532"/>
    </row>
    <row r="139" spans="1:70" ht="13.5" customHeight="1" x14ac:dyDescent="0.25">
      <c r="B139" s="309"/>
      <c r="C139" s="41"/>
      <c r="D139" s="41"/>
      <c r="E139" s="41"/>
      <c r="F139" s="41"/>
      <c r="G139" s="41"/>
      <c r="H139" s="41"/>
      <c r="I139" s="41"/>
      <c r="J139" s="41"/>
      <c r="K139" s="41"/>
      <c r="L139" s="60"/>
      <c r="M139" s="60"/>
      <c r="N139" s="60"/>
      <c r="O139" s="71"/>
      <c r="P139" s="60"/>
      <c r="Q139" s="413"/>
      <c r="R139" s="403"/>
      <c r="S139" s="748"/>
      <c r="T139" s="505"/>
      <c r="U139" s="505"/>
      <c r="V139" s="532"/>
      <c r="W139" s="748"/>
      <c r="X139" s="505"/>
      <c r="Y139" s="505"/>
      <c r="Z139" s="532"/>
      <c r="AA139" s="748"/>
      <c r="AB139" s="505"/>
      <c r="AC139" s="505"/>
      <c r="AD139" s="532"/>
      <c r="AE139" s="748">
        <f t="shared" si="6"/>
        <v>0</v>
      </c>
      <c r="AF139" s="505"/>
      <c r="AG139" s="505"/>
      <c r="AH139" s="532"/>
      <c r="AK139" s="309"/>
      <c r="AL139" s="41"/>
      <c r="AM139" s="41"/>
      <c r="AN139" s="41"/>
      <c r="AO139" s="41"/>
      <c r="AP139" s="41"/>
      <c r="AQ139" s="41"/>
      <c r="AR139" s="41"/>
      <c r="AT139" s="41"/>
      <c r="AU139" s="41"/>
      <c r="AV139" s="60"/>
      <c r="AW139" s="60"/>
      <c r="AX139" s="60"/>
      <c r="AY139" s="60"/>
      <c r="AZ139" s="60"/>
      <c r="BA139" s="60"/>
      <c r="BB139" s="410"/>
      <c r="BC139" s="748"/>
      <c r="BD139" s="505"/>
      <c r="BE139" s="505"/>
      <c r="BF139" s="532"/>
      <c r="BG139" s="748"/>
      <c r="BH139" s="505"/>
      <c r="BI139" s="505"/>
      <c r="BJ139" s="532"/>
      <c r="BK139" s="748"/>
      <c r="BL139" s="505"/>
      <c r="BM139" s="505"/>
      <c r="BN139" s="532"/>
      <c r="BO139" s="748">
        <f t="shared" si="5"/>
        <v>0</v>
      </c>
      <c r="BP139" s="505"/>
      <c r="BQ139" s="505"/>
      <c r="BR139" s="532"/>
    </row>
    <row r="140" spans="1:70" ht="13.5" customHeight="1" x14ac:dyDescent="0.25">
      <c r="A140" s="41"/>
      <c r="B140" s="309"/>
      <c r="C140" s="41"/>
      <c r="D140" s="41"/>
      <c r="E140" s="41"/>
      <c r="F140" s="41"/>
      <c r="G140" s="41"/>
      <c r="H140" s="41"/>
      <c r="I140" s="41"/>
      <c r="J140" s="41"/>
      <c r="K140" s="41"/>
      <c r="L140" s="60"/>
      <c r="M140" s="60"/>
      <c r="N140" s="60"/>
      <c r="O140" s="71"/>
      <c r="P140" s="60"/>
      <c r="Q140" s="413"/>
      <c r="R140" s="403"/>
      <c r="S140" s="748"/>
      <c r="T140" s="505"/>
      <c r="U140" s="505"/>
      <c r="V140" s="532"/>
      <c r="W140" s="748"/>
      <c r="X140" s="505"/>
      <c r="Y140" s="505"/>
      <c r="Z140" s="532"/>
      <c r="AA140" s="748"/>
      <c r="AB140" s="505"/>
      <c r="AC140" s="505"/>
      <c r="AD140" s="532"/>
      <c r="AE140" s="748">
        <f t="shared" si="6"/>
        <v>0</v>
      </c>
      <c r="AF140" s="505"/>
      <c r="AG140" s="505"/>
      <c r="AH140" s="532"/>
      <c r="AK140" s="309"/>
      <c r="AL140" s="41"/>
      <c r="AM140" s="41"/>
      <c r="AN140" s="41"/>
      <c r="AO140" s="41"/>
      <c r="AP140" s="41"/>
      <c r="AQ140" s="41"/>
      <c r="AR140" s="41"/>
      <c r="AT140" s="41"/>
      <c r="AU140" s="41"/>
      <c r="AV140" s="60"/>
      <c r="AW140" s="60"/>
      <c r="AX140" s="60"/>
      <c r="AY140" s="60"/>
      <c r="AZ140" s="60"/>
      <c r="BA140" s="60"/>
      <c r="BB140" s="410"/>
      <c r="BC140" s="748"/>
      <c r="BD140" s="505"/>
      <c r="BE140" s="505"/>
      <c r="BF140" s="532"/>
      <c r="BG140" s="748"/>
      <c r="BH140" s="505"/>
      <c r="BI140" s="505"/>
      <c r="BJ140" s="532"/>
      <c r="BK140" s="748"/>
      <c r="BL140" s="505"/>
      <c r="BM140" s="505"/>
      <c r="BN140" s="532"/>
      <c r="BO140" s="748">
        <f t="shared" si="5"/>
        <v>0</v>
      </c>
      <c r="BP140" s="505"/>
      <c r="BQ140" s="505"/>
      <c r="BR140" s="532"/>
    </row>
    <row r="141" spans="1:70" ht="13.5" customHeight="1" x14ac:dyDescent="0.25">
      <c r="A141" s="41"/>
      <c r="B141" s="309"/>
      <c r="C141" s="41"/>
      <c r="D141" s="41"/>
      <c r="E141" s="41"/>
      <c r="F141" s="41"/>
      <c r="G141" s="41"/>
      <c r="H141" s="41"/>
      <c r="I141" s="41"/>
      <c r="J141" s="41"/>
      <c r="K141" s="41"/>
      <c r="L141" s="60"/>
      <c r="M141" s="60"/>
      <c r="N141" s="60"/>
      <c r="O141" s="71"/>
      <c r="P141" s="60"/>
      <c r="Q141" s="413"/>
      <c r="R141" s="403"/>
      <c r="S141" s="748"/>
      <c r="T141" s="505"/>
      <c r="U141" s="505"/>
      <c r="V141" s="532"/>
      <c r="W141" s="748"/>
      <c r="X141" s="505"/>
      <c r="Y141" s="505"/>
      <c r="Z141" s="532"/>
      <c r="AA141" s="748"/>
      <c r="AB141" s="505"/>
      <c r="AC141" s="505"/>
      <c r="AD141" s="532"/>
      <c r="AE141" s="748">
        <f t="shared" si="6"/>
        <v>0</v>
      </c>
      <c r="AF141" s="505"/>
      <c r="AG141" s="505"/>
      <c r="AH141" s="532"/>
      <c r="AK141" s="309"/>
      <c r="AL141" s="41"/>
      <c r="AM141" s="41"/>
      <c r="AN141" s="41"/>
      <c r="AO141" s="41"/>
      <c r="AP141" s="41"/>
      <c r="AQ141" s="41"/>
      <c r="AR141" s="41"/>
      <c r="AT141" s="41"/>
      <c r="AU141" s="41"/>
      <c r="AV141" s="60"/>
      <c r="AW141" s="60"/>
      <c r="AX141" s="60"/>
      <c r="AY141" s="60"/>
      <c r="AZ141" s="60"/>
      <c r="BA141" s="60"/>
      <c r="BB141" s="410"/>
      <c r="BC141" s="748"/>
      <c r="BD141" s="505"/>
      <c r="BE141" s="505"/>
      <c r="BF141" s="532"/>
      <c r="BG141" s="748"/>
      <c r="BH141" s="505"/>
      <c r="BI141" s="505"/>
      <c r="BJ141" s="532"/>
      <c r="BK141" s="748"/>
      <c r="BL141" s="505"/>
      <c r="BM141" s="505"/>
      <c r="BN141" s="532"/>
      <c r="BO141" s="748">
        <f t="shared" si="5"/>
        <v>0</v>
      </c>
      <c r="BP141" s="505"/>
      <c r="BQ141" s="505"/>
      <c r="BR141" s="532"/>
    </row>
    <row r="142" spans="1:70" ht="13.5" customHeight="1" x14ac:dyDescent="0.25">
      <c r="A142" s="41"/>
      <c r="B142" s="309"/>
      <c r="C142" s="41"/>
      <c r="D142" s="41"/>
      <c r="E142" s="41"/>
      <c r="F142" s="41"/>
      <c r="G142" s="41"/>
      <c r="H142" s="41"/>
      <c r="I142" s="41"/>
      <c r="J142" s="41"/>
      <c r="K142" s="41"/>
      <c r="L142" s="60"/>
      <c r="M142" s="60"/>
      <c r="N142" s="60"/>
      <c r="O142" s="71"/>
      <c r="P142" s="60"/>
      <c r="Q142" s="413"/>
      <c r="R142" s="403"/>
      <c r="S142" s="748"/>
      <c r="T142" s="505"/>
      <c r="U142" s="505"/>
      <c r="V142" s="532"/>
      <c r="W142" s="748"/>
      <c r="X142" s="505"/>
      <c r="Y142" s="505"/>
      <c r="Z142" s="532"/>
      <c r="AA142" s="748"/>
      <c r="AB142" s="505"/>
      <c r="AC142" s="505"/>
      <c r="AD142" s="532"/>
      <c r="AE142" s="748">
        <f t="shared" si="6"/>
        <v>0</v>
      </c>
      <c r="AF142" s="505"/>
      <c r="AG142" s="505"/>
      <c r="AH142" s="532"/>
      <c r="AK142" s="309"/>
      <c r="AL142" s="41"/>
      <c r="AM142" s="41"/>
      <c r="AN142" s="41"/>
      <c r="AO142" s="41"/>
      <c r="AP142" s="41"/>
      <c r="AQ142" s="41"/>
      <c r="AR142" s="41"/>
      <c r="AT142" s="41"/>
      <c r="AU142" s="41"/>
      <c r="AV142" s="60"/>
      <c r="AW142" s="60"/>
      <c r="AX142" s="60"/>
      <c r="AY142" s="60"/>
      <c r="AZ142" s="60"/>
      <c r="BA142" s="60"/>
      <c r="BB142" s="410"/>
      <c r="BC142" s="748"/>
      <c r="BD142" s="505"/>
      <c r="BE142" s="505"/>
      <c r="BF142" s="532"/>
      <c r="BG142" s="748"/>
      <c r="BH142" s="505"/>
      <c r="BI142" s="505"/>
      <c r="BJ142" s="532"/>
      <c r="BK142" s="748"/>
      <c r="BL142" s="505"/>
      <c r="BM142" s="505"/>
      <c r="BN142" s="532"/>
      <c r="BO142" s="748">
        <f t="shared" si="5"/>
        <v>0</v>
      </c>
      <c r="BP142" s="505"/>
      <c r="BQ142" s="505"/>
      <c r="BR142" s="532"/>
    </row>
    <row r="143" spans="1:70" ht="13.5" customHeight="1" x14ac:dyDescent="0.25">
      <c r="A143" s="41"/>
      <c r="B143" s="309"/>
      <c r="C143" s="41"/>
      <c r="D143" s="41"/>
      <c r="E143" s="41"/>
      <c r="F143" s="41"/>
      <c r="G143" s="41"/>
      <c r="H143" s="41"/>
      <c r="I143" s="41"/>
      <c r="J143" s="41"/>
      <c r="K143" s="41"/>
      <c r="L143" s="60"/>
      <c r="M143" s="60"/>
      <c r="N143" s="60"/>
      <c r="O143" s="71"/>
      <c r="P143" s="60"/>
      <c r="Q143" s="413"/>
      <c r="R143" s="403"/>
      <c r="S143" s="748"/>
      <c r="T143" s="505"/>
      <c r="U143" s="505"/>
      <c r="V143" s="532"/>
      <c r="W143" s="748"/>
      <c r="X143" s="505"/>
      <c r="Y143" s="505"/>
      <c r="Z143" s="532"/>
      <c r="AA143" s="748"/>
      <c r="AB143" s="505"/>
      <c r="AC143" s="505"/>
      <c r="AD143" s="532"/>
      <c r="AE143" s="748">
        <f t="shared" si="6"/>
        <v>0</v>
      </c>
      <c r="AF143" s="505"/>
      <c r="AG143" s="505"/>
      <c r="AH143" s="532"/>
      <c r="AK143" s="309"/>
      <c r="AL143" s="41"/>
      <c r="AM143" s="41"/>
      <c r="AN143" s="41"/>
      <c r="AO143" s="41"/>
      <c r="AP143" s="41"/>
      <c r="AQ143" s="41"/>
      <c r="AR143" s="41"/>
      <c r="AT143" s="41"/>
      <c r="AU143" s="41"/>
      <c r="AV143" s="60"/>
      <c r="AW143" s="60"/>
      <c r="AX143" s="60"/>
      <c r="AY143" s="60"/>
      <c r="AZ143" s="60"/>
      <c r="BA143" s="60"/>
      <c r="BB143" s="410"/>
      <c r="BC143" s="748"/>
      <c r="BD143" s="505"/>
      <c r="BE143" s="505"/>
      <c r="BF143" s="532"/>
      <c r="BG143" s="748"/>
      <c r="BH143" s="505"/>
      <c r="BI143" s="505"/>
      <c r="BJ143" s="532"/>
      <c r="BK143" s="748"/>
      <c r="BL143" s="505"/>
      <c r="BM143" s="505"/>
      <c r="BN143" s="532"/>
      <c r="BO143" s="748">
        <f t="shared" si="5"/>
        <v>0</v>
      </c>
      <c r="BP143" s="505"/>
      <c r="BQ143" s="505"/>
      <c r="BR143" s="532"/>
    </row>
    <row r="144" spans="1:70" ht="13.5" customHeight="1" x14ac:dyDescent="0.25">
      <c r="A144" s="41"/>
      <c r="B144" s="309"/>
      <c r="C144" s="41"/>
      <c r="D144" s="41"/>
      <c r="E144" s="41"/>
      <c r="F144" s="41"/>
      <c r="G144" s="41"/>
      <c r="H144" s="41"/>
      <c r="I144" s="41"/>
      <c r="J144" s="41"/>
      <c r="K144" s="41"/>
      <c r="L144" s="60"/>
      <c r="M144" s="60"/>
      <c r="N144" s="60"/>
      <c r="O144" s="71"/>
      <c r="P144" s="60"/>
      <c r="Q144" s="413"/>
      <c r="R144" s="403"/>
      <c r="S144" s="748"/>
      <c r="T144" s="505"/>
      <c r="U144" s="505"/>
      <c r="V144" s="532"/>
      <c r="W144" s="748"/>
      <c r="X144" s="505"/>
      <c r="Y144" s="505"/>
      <c r="Z144" s="532"/>
      <c r="AA144" s="748"/>
      <c r="AB144" s="505"/>
      <c r="AC144" s="505"/>
      <c r="AD144" s="532"/>
      <c r="AE144" s="748">
        <f t="shared" si="6"/>
        <v>0</v>
      </c>
      <c r="AF144" s="505"/>
      <c r="AG144" s="505"/>
      <c r="AH144" s="532"/>
      <c r="AK144" s="97">
        <v>15</v>
      </c>
      <c r="AL144" s="289" t="s">
        <v>1458</v>
      </c>
      <c r="AM144" s="289"/>
      <c r="AN144" s="289"/>
      <c r="AO144" s="289"/>
      <c r="AP144" s="289"/>
      <c r="AQ144" s="289"/>
      <c r="AR144" s="289"/>
      <c r="AS144" s="289"/>
      <c r="AT144" s="289"/>
      <c r="AU144" s="289"/>
      <c r="AV144" s="405"/>
      <c r="AW144" s="405"/>
      <c r="AX144" s="405"/>
      <c r="AY144" s="405"/>
      <c r="AZ144" s="405"/>
      <c r="BA144" s="405"/>
      <c r="BB144" s="405"/>
      <c r="BC144" s="289"/>
      <c r="BD144" s="289"/>
      <c r="BE144" s="289"/>
      <c r="BF144" s="289"/>
      <c r="BG144" s="289"/>
      <c r="BH144" s="289"/>
      <c r="BI144" s="289"/>
      <c r="BJ144" s="289"/>
      <c r="BK144" s="289"/>
      <c r="BL144" s="289"/>
      <c r="BM144" s="289"/>
      <c r="BN144" s="407"/>
      <c r="BO144" s="633">
        <f>SUM(BO130:BR143)</f>
        <v>0</v>
      </c>
      <c r="BP144" s="529"/>
      <c r="BQ144" s="529"/>
      <c r="BR144" s="530"/>
    </row>
    <row r="145" spans="1:70" ht="13.5" customHeight="1" x14ac:dyDescent="0.25">
      <c r="A145" s="41"/>
      <c r="B145" s="309"/>
      <c r="C145" s="41"/>
      <c r="D145" s="41"/>
      <c r="E145" s="41"/>
      <c r="F145" s="41"/>
      <c r="G145" s="41"/>
      <c r="H145" s="41"/>
      <c r="I145" s="41"/>
      <c r="J145" s="41"/>
      <c r="K145" s="41"/>
      <c r="L145" s="60"/>
      <c r="M145" s="60"/>
      <c r="N145" s="60"/>
      <c r="O145" s="71"/>
      <c r="P145" s="60"/>
      <c r="Q145" s="413"/>
      <c r="R145" s="403"/>
      <c r="S145" s="748"/>
      <c r="T145" s="505"/>
      <c r="U145" s="505"/>
      <c r="V145" s="532"/>
      <c r="W145" s="748"/>
      <c r="X145" s="505"/>
      <c r="Y145" s="505"/>
      <c r="Z145" s="532"/>
      <c r="AA145" s="748"/>
      <c r="AB145" s="505"/>
      <c r="AC145" s="505"/>
      <c r="AD145" s="532"/>
      <c r="AE145" s="748">
        <f t="shared" si="6"/>
        <v>0</v>
      </c>
      <c r="AF145" s="505"/>
      <c r="AG145" s="505"/>
      <c r="AH145" s="532"/>
      <c r="AK145" s="46">
        <v>16</v>
      </c>
      <c r="AL145" s="47" t="s">
        <v>1460</v>
      </c>
      <c r="AM145" s="47"/>
      <c r="AN145" s="47"/>
      <c r="AO145" s="47"/>
      <c r="AP145" s="47"/>
      <c r="AQ145" s="47"/>
      <c r="AR145" s="47"/>
      <c r="AS145" s="47"/>
      <c r="AT145" s="47"/>
      <c r="AU145" s="47"/>
      <c r="AV145" s="406"/>
      <c r="AW145" s="406"/>
      <c r="AX145" s="406"/>
      <c r="AY145" s="406"/>
      <c r="AZ145" s="406"/>
      <c r="BA145" s="406"/>
      <c r="BB145" s="406"/>
      <c r="BC145" s="47"/>
      <c r="BD145" s="47"/>
      <c r="BE145" s="47"/>
      <c r="BF145" s="47"/>
      <c r="BG145" s="47"/>
      <c r="BH145" s="47"/>
      <c r="BI145" s="47"/>
      <c r="BJ145" s="47"/>
      <c r="BK145" s="47"/>
      <c r="BL145" s="47"/>
      <c r="BM145" s="47"/>
      <c r="BN145" s="47"/>
      <c r="BO145" s="554"/>
      <c r="BP145" s="527"/>
      <c r="BQ145" s="527"/>
      <c r="BR145" s="526"/>
    </row>
    <row r="146" spans="1:70" ht="13.5" customHeight="1" x14ac:dyDescent="0.25">
      <c r="A146" s="41"/>
      <c r="B146" s="309"/>
      <c r="C146" s="41"/>
      <c r="D146" s="41"/>
      <c r="E146" s="41"/>
      <c r="F146" s="41"/>
      <c r="G146" s="41"/>
      <c r="H146" s="41"/>
      <c r="I146" s="41"/>
      <c r="J146" s="41"/>
      <c r="K146" s="41"/>
      <c r="L146" s="60"/>
      <c r="M146" s="60"/>
      <c r="N146" s="60"/>
      <c r="O146" s="71"/>
      <c r="P146" s="60"/>
      <c r="Q146" s="413"/>
      <c r="R146" s="403"/>
      <c r="S146" s="748"/>
      <c r="T146" s="505"/>
      <c r="U146" s="505"/>
      <c r="V146" s="532"/>
      <c r="W146" s="748"/>
      <c r="X146" s="505"/>
      <c r="Y146" s="505"/>
      <c r="Z146" s="532"/>
      <c r="AA146" s="748"/>
      <c r="AB146" s="505"/>
      <c r="AC146" s="505"/>
      <c r="AD146" s="532"/>
      <c r="AE146" s="748">
        <f t="shared" si="6"/>
        <v>0</v>
      </c>
      <c r="AF146" s="505"/>
      <c r="AG146" s="505"/>
      <c r="AH146" s="532"/>
    </row>
    <row r="147" spans="1:70" ht="13.5" customHeight="1" x14ac:dyDescent="0.25">
      <c r="A147" s="41"/>
      <c r="B147" s="97">
        <v>13</v>
      </c>
      <c r="C147" s="289" t="s">
        <v>1458</v>
      </c>
      <c r="D147" s="289"/>
      <c r="E147" s="289"/>
      <c r="F147" s="289"/>
      <c r="G147" s="289"/>
      <c r="H147" s="289"/>
      <c r="I147" s="289"/>
      <c r="J147" s="289"/>
      <c r="K147" s="289"/>
      <c r="L147" s="289"/>
      <c r="M147" s="405"/>
      <c r="N147" s="405"/>
      <c r="O147" s="405"/>
      <c r="P147" s="405"/>
      <c r="Q147" s="405"/>
      <c r="R147" s="405"/>
      <c r="S147" s="405"/>
      <c r="T147" s="289"/>
      <c r="U147" s="289"/>
      <c r="V147" s="289"/>
      <c r="W147" s="289"/>
      <c r="X147" s="289"/>
      <c r="Y147" s="289"/>
      <c r="Z147" s="289"/>
      <c r="AA147" s="289"/>
      <c r="AB147" s="289"/>
      <c r="AC147" s="289"/>
      <c r="AD147" s="289"/>
      <c r="AE147" s="633">
        <f>SUM(AE134:AH146)</f>
        <v>0</v>
      </c>
      <c r="AF147" s="529"/>
      <c r="AG147" s="529"/>
      <c r="AH147" s="530"/>
    </row>
    <row r="148" spans="1:70" ht="13.5" customHeight="1" x14ac:dyDescent="0.25">
      <c r="A148" s="41"/>
      <c r="B148" s="46">
        <v>14</v>
      </c>
      <c r="C148" s="47" t="s">
        <v>1460</v>
      </c>
      <c r="D148" s="47"/>
      <c r="E148" s="47"/>
      <c r="F148" s="47"/>
      <c r="G148" s="47"/>
      <c r="H148" s="47"/>
      <c r="I148" s="47"/>
      <c r="J148" s="47"/>
      <c r="K148" s="47"/>
      <c r="L148" s="47"/>
      <c r="M148" s="406"/>
      <c r="N148" s="406"/>
      <c r="O148" s="406"/>
      <c r="P148" s="406"/>
      <c r="Q148" s="406"/>
      <c r="R148" s="406"/>
      <c r="S148" s="406"/>
      <c r="T148" s="47"/>
      <c r="U148" s="47"/>
      <c r="V148" s="47"/>
      <c r="W148" s="47"/>
      <c r="X148" s="47"/>
      <c r="Y148" s="47"/>
      <c r="Z148" s="47"/>
      <c r="AA148" s="47"/>
      <c r="AB148" s="47"/>
      <c r="AC148" s="47"/>
      <c r="AD148" s="47"/>
      <c r="AE148" s="554"/>
      <c r="AF148" s="527"/>
      <c r="AG148" s="527"/>
      <c r="AH148" s="526"/>
    </row>
    <row r="149" spans="1:70" ht="13.5" customHeight="1" x14ac:dyDescent="0.25">
      <c r="A149" s="41"/>
    </row>
    <row r="150" spans="1:70" ht="13.5" customHeight="1" x14ac:dyDescent="0.25">
      <c r="A150" s="41"/>
    </row>
    <row r="151" spans="1:70" ht="13.5" customHeight="1" x14ac:dyDescent="0.25">
      <c r="A151" s="41"/>
      <c r="AK151" s="196">
        <v>17</v>
      </c>
      <c r="AL151" s="196" t="s">
        <v>1507</v>
      </c>
      <c r="AM151" s="196"/>
      <c r="AN151" s="196"/>
      <c r="AO151" s="196"/>
      <c r="AP151" s="196"/>
      <c r="AQ151" s="196"/>
      <c r="AR151" s="196"/>
      <c r="AS151" s="196"/>
      <c r="AT151" s="196"/>
      <c r="AU151" s="196"/>
      <c r="AV151" s="196"/>
      <c r="AW151" s="196"/>
      <c r="AX151" s="196"/>
      <c r="AY151" s="196"/>
      <c r="AZ151" s="196"/>
      <c r="BA151" s="196"/>
      <c r="BB151" s="196"/>
      <c r="BC151" s="196"/>
      <c r="BD151" s="196"/>
      <c r="BE151" s="196"/>
      <c r="BF151" s="196"/>
      <c r="BG151" s="196"/>
      <c r="BH151" s="196"/>
      <c r="BI151" s="196"/>
      <c r="BJ151" s="196"/>
      <c r="BK151" s="196"/>
      <c r="BL151" s="399"/>
      <c r="BM151" s="399" t="s">
        <v>1508</v>
      </c>
      <c r="BN151" s="399"/>
      <c r="BO151" s="770">
        <f>BO55+BO75+AE97+AE112+BO111+AE147+BO144+BO92</f>
        <v>0</v>
      </c>
      <c r="BP151" s="527"/>
      <c r="BQ151" s="527"/>
      <c r="BR151" s="526"/>
    </row>
    <row r="152" spans="1:70" ht="13.5" customHeight="1" x14ac:dyDescent="0.25">
      <c r="A152" s="41"/>
      <c r="AK152" s="196">
        <v>18</v>
      </c>
      <c r="AL152" s="196" t="s">
        <v>1509</v>
      </c>
      <c r="AM152" s="196"/>
      <c r="AN152" s="196"/>
      <c r="AO152" s="196"/>
      <c r="AP152" s="196"/>
      <c r="AQ152" s="196"/>
      <c r="AR152" s="196"/>
      <c r="AS152" s="196"/>
      <c r="AT152" s="196"/>
      <c r="AU152" s="196"/>
      <c r="AV152" s="196"/>
      <c r="AW152" s="196"/>
      <c r="AX152" s="196"/>
      <c r="AY152" s="196"/>
      <c r="AZ152" s="196"/>
      <c r="BA152" s="196"/>
      <c r="BB152" s="196"/>
      <c r="BC152" s="196"/>
      <c r="BD152" s="196"/>
      <c r="BE152" s="196"/>
      <c r="BF152" s="196"/>
      <c r="BG152" s="196"/>
      <c r="BH152" s="196"/>
      <c r="BI152" s="196"/>
      <c r="BJ152" s="196"/>
      <c r="BK152" s="196"/>
      <c r="BL152" s="399"/>
      <c r="BM152" s="399" t="s">
        <v>1508</v>
      </c>
      <c r="BN152" s="399"/>
      <c r="BO152" s="770">
        <f>BO56+BO76+AE98+AE113+BO112+AE148+BO145</f>
        <v>0</v>
      </c>
      <c r="BP152" s="527"/>
      <c r="BQ152" s="527"/>
      <c r="BR152" s="526"/>
    </row>
    <row r="153" spans="1:70" ht="13.5" customHeight="1" x14ac:dyDescent="0.25">
      <c r="A153" s="41"/>
    </row>
    <row r="157" spans="1:70" ht="13.5" customHeight="1" x14ac:dyDescent="0.25">
      <c r="B157" s="196" t="s">
        <v>1510</v>
      </c>
      <c r="C157" s="196"/>
      <c r="D157" s="196"/>
      <c r="E157" s="196"/>
      <c r="F157" s="196"/>
      <c r="G157" s="196"/>
      <c r="H157" s="196"/>
      <c r="I157" s="196"/>
      <c r="J157" s="196"/>
      <c r="K157" s="196"/>
      <c r="L157" s="196"/>
      <c r="M157" s="196"/>
      <c r="N157" s="196"/>
      <c r="O157" s="196"/>
      <c r="P157" s="196"/>
      <c r="Q157" s="196"/>
      <c r="R157" s="196"/>
      <c r="S157" s="196"/>
      <c r="T157" s="196"/>
      <c r="U157" s="196"/>
      <c r="V157" s="196"/>
      <c r="W157" s="196"/>
      <c r="X157" s="196"/>
      <c r="Y157" s="196"/>
      <c r="Z157" s="196"/>
      <c r="AA157" s="196"/>
      <c r="AB157" s="399"/>
      <c r="AC157" s="399"/>
      <c r="AD157" s="399"/>
      <c r="AE157" s="399"/>
      <c r="AF157" s="196"/>
      <c r="AG157" s="196"/>
      <c r="AH157" s="196"/>
      <c r="AK157" s="196"/>
      <c r="AL157" s="196"/>
      <c r="AM157" s="196"/>
      <c r="AN157" s="196"/>
      <c r="AO157" s="196"/>
      <c r="AP157" s="196"/>
      <c r="AQ157" s="196"/>
      <c r="AR157" s="196"/>
      <c r="AS157" s="196"/>
      <c r="AT157" s="196"/>
      <c r="AU157" s="196"/>
      <c r="AV157" s="196"/>
      <c r="AW157" s="196"/>
      <c r="AX157" s="196"/>
      <c r="AY157" s="196"/>
      <c r="AZ157" s="196"/>
      <c r="BA157" s="196"/>
      <c r="BB157" s="196"/>
      <c r="BC157" s="196"/>
      <c r="BD157" s="196"/>
      <c r="BE157" s="196"/>
      <c r="BF157" s="196"/>
      <c r="BG157" s="196"/>
      <c r="BH157" s="196"/>
      <c r="BI157" s="196"/>
      <c r="BJ157" s="196"/>
      <c r="BK157" s="399"/>
      <c r="BL157" s="399"/>
      <c r="BM157" s="399"/>
      <c r="BN157" s="399"/>
      <c r="BO157" s="196"/>
      <c r="BP157" s="196"/>
      <c r="BQ157" s="196"/>
      <c r="BR157" s="196"/>
    </row>
    <row r="158" spans="1:70" ht="13.5" customHeight="1" x14ac:dyDescent="0.25">
      <c r="B158" s="136"/>
      <c r="C158" s="136"/>
    </row>
    <row r="160" spans="1:70" ht="13.5" customHeight="1" x14ac:dyDescent="0.25">
      <c r="B160" t="s">
        <v>1511</v>
      </c>
      <c r="AK160" t="s">
        <v>1512</v>
      </c>
    </row>
    <row r="162" spans="2:70" ht="13.5" customHeight="1" x14ac:dyDescent="0.25">
      <c r="C162" s="60" t="s">
        <v>1513</v>
      </c>
      <c r="AL162" s="60" t="s">
        <v>1514</v>
      </c>
    </row>
    <row r="163" spans="2:70" ht="13.5" customHeight="1" x14ac:dyDescent="0.25">
      <c r="C163" s="60" t="s">
        <v>1515</v>
      </c>
    </row>
    <row r="164" spans="2:70" ht="13.5" customHeight="1" x14ac:dyDescent="0.25">
      <c r="C164" s="60" t="s">
        <v>1516</v>
      </c>
      <c r="AK164" s="615" t="s">
        <v>1517</v>
      </c>
      <c r="AL164" s="529"/>
      <c r="AM164" s="529"/>
      <c r="AN164" s="529"/>
      <c r="AO164" s="529"/>
      <c r="AP164" s="529"/>
      <c r="AQ164" s="529"/>
      <c r="AR164" s="530"/>
      <c r="AS164" s="414" t="s">
        <v>1518</v>
      </c>
      <c r="AT164" s="415"/>
      <c r="AU164" s="415"/>
      <c r="AV164" s="766" t="s">
        <v>1519</v>
      </c>
      <c r="AW164" s="767"/>
      <c r="AX164" s="767"/>
      <c r="AY164" s="768"/>
      <c r="AZ164" s="766" t="s">
        <v>1520</v>
      </c>
      <c r="BA164" s="767"/>
      <c r="BB164" s="768"/>
      <c r="BC164" s="766" t="s">
        <v>1521</v>
      </c>
      <c r="BD164" s="767"/>
      <c r="BE164" s="768"/>
      <c r="BF164" s="402" t="s">
        <v>570</v>
      </c>
      <c r="BG164" s="766" t="s">
        <v>1522</v>
      </c>
      <c r="BH164" s="767"/>
      <c r="BI164" s="768"/>
      <c r="BJ164" s="766" t="s">
        <v>1523</v>
      </c>
      <c r="BK164" s="767"/>
      <c r="BL164" s="767"/>
      <c r="BM164" s="766" t="s">
        <v>1524</v>
      </c>
      <c r="BN164" s="767"/>
      <c r="BO164" s="768"/>
      <c r="BP164" s="766" t="s">
        <v>1525</v>
      </c>
      <c r="BQ164" s="767"/>
      <c r="BR164" s="769"/>
    </row>
    <row r="165" spans="2:70" ht="13.5" customHeight="1" x14ac:dyDescent="0.25">
      <c r="C165" s="60" t="s">
        <v>1526</v>
      </c>
      <c r="AK165" s="748"/>
      <c r="AL165" s="505"/>
      <c r="AM165" s="505"/>
      <c r="AN165" s="505"/>
      <c r="AO165" s="505"/>
      <c r="AP165" s="505"/>
      <c r="AQ165" s="505"/>
      <c r="AR165" s="532"/>
      <c r="AS165" s="747"/>
      <c r="AT165" s="505"/>
      <c r="AU165" s="532"/>
      <c r="AV165" s="748"/>
      <c r="AW165" s="505"/>
      <c r="AX165" s="505"/>
      <c r="AY165" s="532"/>
      <c r="AZ165" s="747"/>
      <c r="BA165" s="505"/>
      <c r="BB165" s="532"/>
      <c r="BC165" s="748"/>
      <c r="BD165" s="505"/>
      <c r="BE165" s="532"/>
      <c r="BF165" s="273"/>
      <c r="BG165" s="748"/>
      <c r="BH165" s="505"/>
      <c r="BI165" s="532"/>
      <c r="BJ165" s="748"/>
      <c r="BK165" s="505"/>
      <c r="BL165" s="532"/>
      <c r="BM165" s="747"/>
      <c r="BN165" s="505"/>
      <c r="BO165" s="532"/>
      <c r="BP165" s="748"/>
      <c r="BQ165" s="505"/>
      <c r="BR165" s="750"/>
    </row>
    <row r="166" spans="2:70" ht="13.5" customHeight="1" x14ac:dyDescent="0.25">
      <c r="C166" s="60" t="s">
        <v>1527</v>
      </c>
      <c r="AK166" s="748"/>
      <c r="AL166" s="505"/>
      <c r="AM166" s="505"/>
      <c r="AN166" s="505"/>
      <c r="AO166" s="505"/>
      <c r="AP166" s="505"/>
      <c r="AQ166" s="505"/>
      <c r="AR166" s="532"/>
      <c r="AS166" s="747"/>
      <c r="AT166" s="505"/>
      <c r="AU166" s="532"/>
      <c r="AV166" s="748"/>
      <c r="AW166" s="505"/>
      <c r="AX166" s="505"/>
      <c r="AY166" s="532"/>
      <c r="AZ166" s="747"/>
      <c r="BA166" s="505"/>
      <c r="BB166" s="532"/>
      <c r="BC166" s="748"/>
      <c r="BD166" s="505"/>
      <c r="BE166" s="532"/>
      <c r="BF166" s="273"/>
      <c r="BG166" s="748"/>
      <c r="BH166" s="505"/>
      <c r="BI166" s="532"/>
      <c r="BJ166" s="748"/>
      <c r="BK166" s="505"/>
      <c r="BL166" s="532"/>
      <c r="BM166" s="747"/>
      <c r="BN166" s="505"/>
      <c r="BO166" s="532"/>
      <c r="BP166" s="748"/>
      <c r="BQ166" s="505"/>
      <c r="BR166" s="750"/>
    </row>
    <row r="167" spans="2:70" ht="13.5" customHeight="1" x14ac:dyDescent="0.25">
      <c r="C167" s="60" t="s">
        <v>1528</v>
      </c>
      <c r="AK167" s="748"/>
      <c r="AL167" s="505"/>
      <c r="AM167" s="505"/>
      <c r="AN167" s="505"/>
      <c r="AO167" s="505"/>
      <c r="AP167" s="505"/>
      <c r="AQ167" s="505"/>
      <c r="AR167" s="532"/>
      <c r="AS167" s="747"/>
      <c r="AT167" s="505"/>
      <c r="AU167" s="532"/>
      <c r="AV167" s="748"/>
      <c r="AW167" s="505"/>
      <c r="AX167" s="505"/>
      <c r="AY167" s="532"/>
      <c r="AZ167" s="747"/>
      <c r="BA167" s="505"/>
      <c r="BB167" s="532"/>
      <c r="BC167" s="748"/>
      <c r="BD167" s="505"/>
      <c r="BE167" s="532"/>
      <c r="BF167" s="273"/>
      <c r="BG167" s="748"/>
      <c r="BH167" s="505"/>
      <c r="BI167" s="532"/>
      <c r="BJ167" s="748"/>
      <c r="BK167" s="505"/>
      <c r="BL167" s="532"/>
      <c r="BM167" s="747"/>
      <c r="BN167" s="505"/>
      <c r="BO167" s="532"/>
      <c r="BP167" s="748"/>
      <c r="BQ167" s="505"/>
      <c r="BR167" s="750"/>
    </row>
    <row r="168" spans="2:70" ht="13.5" customHeight="1" x14ac:dyDescent="0.25">
      <c r="AK168" s="748"/>
      <c r="AL168" s="505"/>
      <c r="AM168" s="505"/>
      <c r="AN168" s="505"/>
      <c r="AO168" s="505"/>
      <c r="AP168" s="505"/>
      <c r="AQ168" s="505"/>
      <c r="AR168" s="532"/>
      <c r="AS168" s="747"/>
      <c r="AT168" s="505"/>
      <c r="AU168" s="532"/>
      <c r="AV168" s="748"/>
      <c r="AW168" s="505"/>
      <c r="AX168" s="505"/>
      <c r="AY168" s="532"/>
      <c r="AZ168" s="747"/>
      <c r="BA168" s="505"/>
      <c r="BB168" s="532"/>
      <c r="BC168" s="748"/>
      <c r="BD168" s="505"/>
      <c r="BE168" s="532"/>
      <c r="BF168" s="273"/>
      <c r="BG168" s="748"/>
      <c r="BH168" s="505"/>
      <c r="BI168" s="532"/>
      <c r="BJ168" s="748"/>
      <c r="BK168" s="505"/>
      <c r="BL168" s="532"/>
      <c r="BM168" s="747"/>
      <c r="BN168" s="505"/>
      <c r="BO168" s="532"/>
      <c r="BP168" s="748"/>
      <c r="BQ168" s="505"/>
      <c r="BR168" s="750"/>
    </row>
    <row r="169" spans="2:70" ht="13.5" customHeight="1" x14ac:dyDescent="0.25">
      <c r="B169" s="101" t="s">
        <v>315</v>
      </c>
      <c r="C169" s="215"/>
      <c r="D169" s="215"/>
      <c r="E169" s="393"/>
      <c r="F169" s="402" t="s">
        <v>570</v>
      </c>
      <c r="G169" s="673" t="s">
        <v>500</v>
      </c>
      <c r="H169" s="530"/>
      <c r="I169" s="633" t="s">
        <v>1520</v>
      </c>
      <c r="J169" s="529"/>
      <c r="K169" s="530"/>
      <c r="L169" s="633" t="s">
        <v>1521</v>
      </c>
      <c r="M169" s="529"/>
      <c r="N169" s="530"/>
      <c r="O169" s="633" t="s">
        <v>1529</v>
      </c>
      <c r="P169" s="529"/>
      <c r="Q169" s="529"/>
      <c r="R169" s="530"/>
      <c r="S169" s="633" t="s">
        <v>1530</v>
      </c>
      <c r="T169" s="529"/>
      <c r="U169" s="529"/>
      <c r="V169" s="530"/>
      <c r="W169" s="633" t="s">
        <v>1531</v>
      </c>
      <c r="X169" s="529"/>
      <c r="Y169" s="530"/>
      <c r="Z169" s="633" t="s">
        <v>1532</v>
      </c>
      <c r="AA169" s="529"/>
      <c r="AB169" s="530"/>
      <c r="AC169" s="633" t="s">
        <v>1524</v>
      </c>
      <c r="AD169" s="529"/>
      <c r="AE169" s="530"/>
      <c r="AF169" s="633" t="s">
        <v>1525</v>
      </c>
      <c r="AG169" s="529"/>
      <c r="AH169" s="530"/>
      <c r="AK169" s="748"/>
      <c r="AL169" s="505"/>
      <c r="AM169" s="505"/>
      <c r="AN169" s="505"/>
      <c r="AO169" s="505"/>
      <c r="AP169" s="505"/>
      <c r="AQ169" s="505"/>
      <c r="AR169" s="532"/>
      <c r="AS169" s="747"/>
      <c r="AT169" s="505"/>
      <c r="AU169" s="532"/>
      <c r="AV169" s="748"/>
      <c r="AW169" s="505"/>
      <c r="AX169" s="505"/>
      <c r="AY169" s="532"/>
      <c r="AZ169" s="747"/>
      <c r="BA169" s="505"/>
      <c r="BB169" s="532"/>
      <c r="BC169" s="748"/>
      <c r="BD169" s="505"/>
      <c r="BE169" s="532"/>
      <c r="BF169" s="273"/>
      <c r="BG169" s="748"/>
      <c r="BH169" s="505"/>
      <c r="BI169" s="532"/>
      <c r="BJ169" s="748"/>
      <c r="BK169" s="505"/>
      <c r="BL169" s="532"/>
      <c r="BM169" s="747"/>
      <c r="BN169" s="505"/>
      <c r="BO169" s="532"/>
      <c r="BP169" s="748"/>
      <c r="BQ169" s="505"/>
      <c r="BR169" s="750"/>
    </row>
    <row r="170" spans="2:70" ht="13.5" customHeight="1" x14ac:dyDescent="0.25">
      <c r="B170" s="404"/>
      <c r="C170" s="269"/>
      <c r="D170" s="269"/>
      <c r="E170" s="273"/>
      <c r="F170" s="273"/>
      <c r="G170" s="749"/>
      <c r="H170" s="532"/>
      <c r="I170" s="747"/>
      <c r="J170" s="505"/>
      <c r="K170" s="532"/>
      <c r="L170" s="748"/>
      <c r="M170" s="505"/>
      <c r="N170" s="532"/>
      <c r="O170" s="748"/>
      <c r="P170" s="505"/>
      <c r="Q170" s="505"/>
      <c r="R170" s="532"/>
      <c r="S170" s="748"/>
      <c r="T170" s="505"/>
      <c r="U170" s="505"/>
      <c r="V170" s="532"/>
      <c r="W170" s="748">
        <f t="shared" ref="W170:W185" si="7">O170*G170</f>
        <v>0</v>
      </c>
      <c r="X170" s="505"/>
      <c r="Y170" s="532"/>
      <c r="Z170" s="748">
        <f t="shared" ref="Z170:Z185" si="8">S170*G170</f>
        <v>0</v>
      </c>
      <c r="AA170" s="505"/>
      <c r="AB170" s="532"/>
      <c r="AC170" s="747"/>
      <c r="AD170" s="505"/>
      <c r="AE170" s="532"/>
      <c r="AF170" s="748"/>
      <c r="AG170" s="505"/>
      <c r="AH170" s="532"/>
      <c r="AK170" s="748"/>
      <c r="AL170" s="505"/>
      <c r="AM170" s="505"/>
      <c r="AN170" s="505"/>
      <c r="AO170" s="505"/>
      <c r="AP170" s="505"/>
      <c r="AQ170" s="505"/>
      <c r="AR170" s="532"/>
      <c r="AS170" s="747"/>
      <c r="AT170" s="505"/>
      <c r="AU170" s="532"/>
      <c r="AV170" s="748"/>
      <c r="AW170" s="505"/>
      <c r="AX170" s="505"/>
      <c r="AY170" s="532"/>
      <c r="AZ170" s="747"/>
      <c r="BA170" s="505"/>
      <c r="BB170" s="532"/>
      <c r="BC170" s="748"/>
      <c r="BD170" s="505"/>
      <c r="BE170" s="532"/>
      <c r="BF170" s="273"/>
      <c r="BG170" s="748"/>
      <c r="BH170" s="505"/>
      <c r="BI170" s="532"/>
      <c r="BJ170" s="748"/>
      <c r="BK170" s="505"/>
      <c r="BL170" s="532"/>
      <c r="BM170" s="747"/>
      <c r="BN170" s="505"/>
      <c r="BO170" s="532"/>
      <c r="BP170" s="748"/>
      <c r="BQ170" s="505"/>
      <c r="BR170" s="750"/>
    </row>
    <row r="171" spans="2:70" ht="13.5" customHeight="1" x14ac:dyDescent="0.25">
      <c r="B171" s="404"/>
      <c r="C171" s="269"/>
      <c r="D171" s="269"/>
      <c r="E171" s="273"/>
      <c r="F171" s="273"/>
      <c r="G171" s="749"/>
      <c r="H171" s="532"/>
      <c r="I171" s="747"/>
      <c r="J171" s="505"/>
      <c r="K171" s="532"/>
      <c r="L171" s="748"/>
      <c r="M171" s="505"/>
      <c r="N171" s="532"/>
      <c r="O171" s="748"/>
      <c r="P171" s="505"/>
      <c r="Q171" s="505"/>
      <c r="R171" s="532"/>
      <c r="S171" s="748"/>
      <c r="T171" s="505"/>
      <c r="U171" s="505"/>
      <c r="V171" s="532"/>
      <c r="W171" s="748">
        <f t="shared" si="7"/>
        <v>0</v>
      </c>
      <c r="X171" s="505"/>
      <c r="Y171" s="532"/>
      <c r="Z171" s="748">
        <f t="shared" si="8"/>
        <v>0</v>
      </c>
      <c r="AA171" s="505"/>
      <c r="AB171" s="532"/>
      <c r="AC171" s="747"/>
      <c r="AD171" s="505"/>
      <c r="AE171" s="532"/>
      <c r="AF171" s="748"/>
      <c r="AG171" s="505"/>
      <c r="AH171" s="532"/>
      <c r="AK171" s="748"/>
      <c r="AL171" s="505"/>
      <c r="AM171" s="505"/>
      <c r="AN171" s="505"/>
      <c r="AO171" s="505"/>
      <c r="AP171" s="505"/>
      <c r="AQ171" s="505"/>
      <c r="AR171" s="532"/>
      <c r="AS171" s="747"/>
      <c r="AT171" s="505"/>
      <c r="AU171" s="532"/>
      <c r="AV171" s="748"/>
      <c r="AW171" s="505"/>
      <c r="AX171" s="505"/>
      <c r="AY171" s="532"/>
      <c r="AZ171" s="747"/>
      <c r="BA171" s="505"/>
      <c r="BB171" s="532"/>
      <c r="BC171" s="748"/>
      <c r="BD171" s="505"/>
      <c r="BE171" s="532"/>
      <c r="BF171" s="273"/>
      <c r="BG171" s="748"/>
      <c r="BH171" s="505"/>
      <c r="BI171" s="532"/>
      <c r="BJ171" s="748"/>
      <c r="BK171" s="505"/>
      <c r="BL171" s="532"/>
      <c r="BM171" s="747"/>
      <c r="BN171" s="505"/>
      <c r="BO171" s="532"/>
      <c r="BP171" s="748"/>
      <c r="BQ171" s="505"/>
      <c r="BR171" s="750"/>
    </row>
    <row r="172" spans="2:70" ht="13.5" customHeight="1" x14ac:dyDescent="0.25">
      <c r="B172" s="404"/>
      <c r="C172" s="269"/>
      <c r="D172" s="269"/>
      <c r="E172" s="273"/>
      <c r="F172" s="273"/>
      <c r="G172" s="749"/>
      <c r="H172" s="532"/>
      <c r="I172" s="747"/>
      <c r="J172" s="505"/>
      <c r="K172" s="532"/>
      <c r="L172" s="748"/>
      <c r="M172" s="505"/>
      <c r="N172" s="532"/>
      <c r="O172" s="748"/>
      <c r="P172" s="505"/>
      <c r="Q172" s="505"/>
      <c r="R172" s="532"/>
      <c r="S172" s="748"/>
      <c r="T172" s="505"/>
      <c r="U172" s="505"/>
      <c r="V172" s="532"/>
      <c r="W172" s="748">
        <f t="shared" si="7"/>
        <v>0</v>
      </c>
      <c r="X172" s="505"/>
      <c r="Y172" s="532"/>
      <c r="Z172" s="748">
        <f t="shared" si="8"/>
        <v>0</v>
      </c>
      <c r="AA172" s="505"/>
      <c r="AB172" s="532"/>
      <c r="AC172" s="747"/>
      <c r="AD172" s="505"/>
      <c r="AE172" s="532"/>
      <c r="AF172" s="748"/>
      <c r="AG172" s="505"/>
      <c r="AH172" s="532"/>
      <c r="AK172" s="748"/>
      <c r="AL172" s="505"/>
      <c r="AM172" s="505"/>
      <c r="AN172" s="505"/>
      <c r="AO172" s="505"/>
      <c r="AP172" s="505"/>
      <c r="AQ172" s="505"/>
      <c r="AR172" s="532"/>
      <c r="AS172" s="747"/>
      <c r="AT172" s="505"/>
      <c r="AU172" s="532"/>
      <c r="AV172" s="748"/>
      <c r="AW172" s="505"/>
      <c r="AX172" s="505"/>
      <c r="AY172" s="532"/>
      <c r="AZ172" s="747"/>
      <c r="BA172" s="505"/>
      <c r="BB172" s="532"/>
      <c r="BC172" s="748"/>
      <c r="BD172" s="505"/>
      <c r="BE172" s="532"/>
      <c r="BF172" s="273"/>
      <c r="BG172" s="748"/>
      <c r="BH172" s="505"/>
      <c r="BI172" s="532"/>
      <c r="BJ172" s="748"/>
      <c r="BK172" s="505"/>
      <c r="BL172" s="532"/>
      <c r="BM172" s="747"/>
      <c r="BN172" s="505"/>
      <c r="BO172" s="532"/>
      <c r="BP172" s="748"/>
      <c r="BQ172" s="505"/>
      <c r="BR172" s="750"/>
    </row>
    <row r="173" spans="2:70" ht="13.5" customHeight="1" x14ac:dyDescent="0.25">
      <c r="B173" s="404"/>
      <c r="C173" s="269"/>
      <c r="D173" s="269"/>
      <c r="E173" s="273"/>
      <c r="F173" s="273"/>
      <c r="G173" s="749"/>
      <c r="H173" s="532"/>
      <c r="I173" s="747"/>
      <c r="J173" s="505"/>
      <c r="K173" s="532"/>
      <c r="L173" s="748"/>
      <c r="M173" s="505"/>
      <c r="N173" s="532"/>
      <c r="O173" s="748"/>
      <c r="P173" s="505"/>
      <c r="Q173" s="505"/>
      <c r="R173" s="532"/>
      <c r="S173" s="748"/>
      <c r="T173" s="505"/>
      <c r="U173" s="505"/>
      <c r="V173" s="532"/>
      <c r="W173" s="748">
        <f t="shared" si="7"/>
        <v>0</v>
      </c>
      <c r="X173" s="505"/>
      <c r="Y173" s="532"/>
      <c r="Z173" s="748">
        <f t="shared" si="8"/>
        <v>0</v>
      </c>
      <c r="AA173" s="505"/>
      <c r="AB173" s="532"/>
      <c r="AC173" s="747"/>
      <c r="AD173" s="505"/>
      <c r="AE173" s="532"/>
      <c r="AF173" s="748"/>
      <c r="AG173" s="505"/>
      <c r="AH173" s="532"/>
      <c r="AK173" s="748"/>
      <c r="AL173" s="505"/>
      <c r="AM173" s="505"/>
      <c r="AN173" s="505"/>
      <c r="AO173" s="505"/>
      <c r="AP173" s="505"/>
      <c r="AQ173" s="505"/>
      <c r="AR173" s="532"/>
      <c r="AS173" s="747"/>
      <c r="AT173" s="505"/>
      <c r="AU173" s="532"/>
      <c r="AV173" s="748"/>
      <c r="AW173" s="505"/>
      <c r="AX173" s="505"/>
      <c r="AY173" s="532"/>
      <c r="AZ173" s="747"/>
      <c r="BA173" s="505"/>
      <c r="BB173" s="532"/>
      <c r="BC173" s="748"/>
      <c r="BD173" s="505"/>
      <c r="BE173" s="532"/>
      <c r="BF173" s="273"/>
      <c r="BG173" s="748"/>
      <c r="BH173" s="505"/>
      <c r="BI173" s="532"/>
      <c r="BJ173" s="748"/>
      <c r="BK173" s="505"/>
      <c r="BL173" s="532"/>
      <c r="BM173" s="747"/>
      <c r="BN173" s="505"/>
      <c r="BO173" s="532"/>
      <c r="BP173" s="748"/>
      <c r="BQ173" s="505"/>
      <c r="BR173" s="750"/>
    </row>
    <row r="174" spans="2:70" ht="13.5" customHeight="1" x14ac:dyDescent="0.25">
      <c r="B174" s="404"/>
      <c r="C174" s="269"/>
      <c r="D174" s="269"/>
      <c r="E174" s="273"/>
      <c r="F174" s="273"/>
      <c r="G174" s="749"/>
      <c r="H174" s="532"/>
      <c r="I174" s="747"/>
      <c r="J174" s="505"/>
      <c r="K174" s="532"/>
      <c r="L174" s="748"/>
      <c r="M174" s="505"/>
      <c r="N174" s="532"/>
      <c r="O174" s="748"/>
      <c r="P174" s="505"/>
      <c r="Q174" s="505"/>
      <c r="R174" s="532"/>
      <c r="S174" s="748"/>
      <c r="T174" s="505"/>
      <c r="U174" s="505"/>
      <c r="V174" s="532"/>
      <c r="W174" s="748">
        <f t="shared" si="7"/>
        <v>0</v>
      </c>
      <c r="X174" s="505"/>
      <c r="Y174" s="532"/>
      <c r="Z174" s="748">
        <f t="shared" si="8"/>
        <v>0</v>
      </c>
      <c r="AA174" s="505"/>
      <c r="AB174" s="532"/>
      <c r="AC174" s="747"/>
      <c r="AD174" s="505"/>
      <c r="AE174" s="532"/>
      <c r="AF174" s="748"/>
      <c r="AG174" s="505"/>
      <c r="AH174" s="532"/>
      <c r="AK174" s="748"/>
      <c r="AL174" s="505"/>
      <c r="AM174" s="505"/>
      <c r="AN174" s="505"/>
      <c r="AO174" s="505"/>
      <c r="AP174" s="505"/>
      <c r="AQ174" s="505"/>
      <c r="AR174" s="532"/>
      <c r="AS174" s="747"/>
      <c r="AT174" s="505"/>
      <c r="AU174" s="532"/>
      <c r="AV174" s="748"/>
      <c r="AW174" s="505"/>
      <c r="AX174" s="505"/>
      <c r="AY174" s="532"/>
      <c r="AZ174" s="747"/>
      <c r="BA174" s="505"/>
      <c r="BB174" s="532"/>
      <c r="BC174" s="748"/>
      <c r="BD174" s="505"/>
      <c r="BE174" s="532"/>
      <c r="BF174" s="273"/>
      <c r="BG174" s="748"/>
      <c r="BH174" s="505"/>
      <c r="BI174" s="532"/>
      <c r="BJ174" s="748"/>
      <c r="BK174" s="505"/>
      <c r="BL174" s="532"/>
      <c r="BM174" s="747"/>
      <c r="BN174" s="505"/>
      <c r="BO174" s="532"/>
      <c r="BP174" s="748"/>
      <c r="BQ174" s="505"/>
      <c r="BR174" s="750"/>
    </row>
    <row r="175" spans="2:70" ht="13.5" customHeight="1" x14ac:dyDescent="0.25">
      <c r="B175" s="404"/>
      <c r="C175" s="269"/>
      <c r="D175" s="269"/>
      <c r="E175" s="273"/>
      <c r="F175" s="273"/>
      <c r="G175" s="749"/>
      <c r="H175" s="532"/>
      <c r="I175" s="747"/>
      <c r="J175" s="505"/>
      <c r="K175" s="532"/>
      <c r="L175" s="748"/>
      <c r="M175" s="505"/>
      <c r="N175" s="532"/>
      <c r="O175" s="748"/>
      <c r="P175" s="505"/>
      <c r="Q175" s="505"/>
      <c r="R175" s="532"/>
      <c r="S175" s="748"/>
      <c r="T175" s="505"/>
      <c r="U175" s="505"/>
      <c r="V175" s="532"/>
      <c r="W175" s="748">
        <f t="shared" si="7"/>
        <v>0</v>
      </c>
      <c r="X175" s="505"/>
      <c r="Y175" s="532"/>
      <c r="Z175" s="748">
        <f t="shared" si="8"/>
        <v>0</v>
      </c>
      <c r="AA175" s="505"/>
      <c r="AB175" s="532"/>
      <c r="AC175" s="747"/>
      <c r="AD175" s="505"/>
      <c r="AE175" s="532"/>
      <c r="AF175" s="748"/>
      <c r="AG175" s="505"/>
      <c r="AH175" s="532"/>
      <c r="AK175" s="748"/>
      <c r="AL175" s="505"/>
      <c r="AM175" s="505"/>
      <c r="AN175" s="505"/>
      <c r="AO175" s="505"/>
      <c r="AP175" s="505"/>
      <c r="AQ175" s="505"/>
      <c r="AR175" s="532"/>
      <c r="AS175" s="747"/>
      <c r="AT175" s="505"/>
      <c r="AU175" s="532"/>
      <c r="AV175" s="748"/>
      <c r="AW175" s="505"/>
      <c r="AX175" s="505"/>
      <c r="AY175" s="532"/>
      <c r="AZ175" s="747"/>
      <c r="BA175" s="505"/>
      <c r="BB175" s="532"/>
      <c r="BC175" s="748"/>
      <c r="BD175" s="505"/>
      <c r="BE175" s="532"/>
      <c r="BF175" s="273"/>
      <c r="BG175" s="748"/>
      <c r="BH175" s="505"/>
      <c r="BI175" s="532"/>
      <c r="BJ175" s="748"/>
      <c r="BK175" s="505"/>
      <c r="BL175" s="532"/>
      <c r="BM175" s="747"/>
      <c r="BN175" s="505"/>
      <c r="BO175" s="532"/>
      <c r="BP175" s="748"/>
      <c r="BQ175" s="505"/>
      <c r="BR175" s="750"/>
    </row>
    <row r="176" spans="2:70" ht="13.5" customHeight="1" x14ac:dyDescent="0.25">
      <c r="B176" s="404"/>
      <c r="C176" s="269"/>
      <c r="D176" s="269"/>
      <c r="E176" s="273"/>
      <c r="F176" s="273"/>
      <c r="G176" s="749"/>
      <c r="H176" s="532"/>
      <c r="I176" s="747"/>
      <c r="J176" s="505"/>
      <c r="K176" s="532"/>
      <c r="L176" s="748"/>
      <c r="M176" s="505"/>
      <c r="N176" s="532"/>
      <c r="O176" s="748"/>
      <c r="P176" s="505"/>
      <c r="Q176" s="505"/>
      <c r="R176" s="532"/>
      <c r="S176" s="748"/>
      <c r="T176" s="505"/>
      <c r="U176" s="505"/>
      <c r="V176" s="532"/>
      <c r="W176" s="748">
        <f t="shared" si="7"/>
        <v>0</v>
      </c>
      <c r="X176" s="505"/>
      <c r="Y176" s="532"/>
      <c r="Z176" s="748">
        <f t="shared" si="8"/>
        <v>0</v>
      </c>
      <c r="AA176" s="505"/>
      <c r="AB176" s="532"/>
      <c r="AC176" s="747"/>
      <c r="AD176" s="505"/>
      <c r="AE176" s="532"/>
      <c r="AF176" s="748"/>
      <c r="AG176" s="505"/>
      <c r="AH176" s="532"/>
      <c r="AK176" s="748"/>
      <c r="AL176" s="505"/>
      <c r="AM176" s="505"/>
      <c r="AN176" s="505"/>
      <c r="AO176" s="505"/>
      <c r="AP176" s="505"/>
      <c r="AQ176" s="505"/>
      <c r="AR176" s="532"/>
      <c r="AS176" s="747"/>
      <c r="AT176" s="505"/>
      <c r="AU176" s="532"/>
      <c r="AV176" s="748"/>
      <c r="AW176" s="505"/>
      <c r="AX176" s="505"/>
      <c r="AY176" s="532"/>
      <c r="AZ176" s="747"/>
      <c r="BA176" s="505"/>
      <c r="BB176" s="532"/>
      <c r="BC176" s="748"/>
      <c r="BD176" s="505"/>
      <c r="BE176" s="532"/>
      <c r="BF176" s="273"/>
      <c r="BG176" s="748"/>
      <c r="BH176" s="505"/>
      <c r="BI176" s="532"/>
      <c r="BJ176" s="748"/>
      <c r="BK176" s="505"/>
      <c r="BL176" s="532"/>
      <c r="BM176" s="747"/>
      <c r="BN176" s="505"/>
      <c r="BO176" s="532"/>
      <c r="BP176" s="748"/>
      <c r="BQ176" s="505"/>
      <c r="BR176" s="750"/>
    </row>
    <row r="177" spans="2:70" ht="13.5" customHeight="1" x14ac:dyDescent="0.25">
      <c r="B177" s="404"/>
      <c r="C177" s="269"/>
      <c r="D177" s="269"/>
      <c r="E177" s="273"/>
      <c r="F177" s="273"/>
      <c r="G177" s="749"/>
      <c r="H177" s="532"/>
      <c r="I177" s="747"/>
      <c r="J177" s="505"/>
      <c r="K177" s="532"/>
      <c r="L177" s="748"/>
      <c r="M177" s="505"/>
      <c r="N177" s="532"/>
      <c r="O177" s="748"/>
      <c r="P177" s="505"/>
      <c r="Q177" s="505"/>
      <c r="R177" s="532"/>
      <c r="S177" s="748"/>
      <c r="T177" s="505"/>
      <c r="U177" s="505"/>
      <c r="V177" s="532"/>
      <c r="W177" s="748">
        <f t="shared" si="7"/>
        <v>0</v>
      </c>
      <c r="X177" s="505"/>
      <c r="Y177" s="532"/>
      <c r="Z177" s="748">
        <f t="shared" si="8"/>
        <v>0</v>
      </c>
      <c r="AA177" s="505"/>
      <c r="AB177" s="532"/>
      <c r="AC177" s="747"/>
      <c r="AD177" s="505"/>
      <c r="AE177" s="532"/>
      <c r="AF177" s="748"/>
      <c r="AG177" s="505"/>
      <c r="AH177" s="532"/>
      <c r="AK177" s="748"/>
      <c r="AL177" s="505"/>
      <c r="AM177" s="505"/>
      <c r="AN177" s="505"/>
      <c r="AO177" s="505"/>
      <c r="AP177" s="505"/>
      <c r="AQ177" s="505"/>
      <c r="AR177" s="532"/>
      <c r="AS177" s="747"/>
      <c r="AT177" s="505"/>
      <c r="AU177" s="532"/>
      <c r="AV177" s="748"/>
      <c r="AW177" s="505"/>
      <c r="AX177" s="505"/>
      <c r="AY177" s="532"/>
      <c r="AZ177" s="747"/>
      <c r="BA177" s="505"/>
      <c r="BB177" s="532"/>
      <c r="BC177" s="748"/>
      <c r="BD177" s="505"/>
      <c r="BE177" s="532"/>
      <c r="BF177" s="273"/>
      <c r="BG177" s="748"/>
      <c r="BH177" s="505"/>
      <c r="BI177" s="532"/>
      <c r="BJ177" s="748"/>
      <c r="BK177" s="505"/>
      <c r="BL177" s="532"/>
      <c r="BM177" s="747"/>
      <c r="BN177" s="505"/>
      <c r="BO177" s="532"/>
      <c r="BP177" s="748"/>
      <c r="BQ177" s="505"/>
      <c r="BR177" s="750"/>
    </row>
    <row r="178" spans="2:70" ht="13.5" customHeight="1" x14ac:dyDescent="0.25">
      <c r="B178" s="404"/>
      <c r="C178" s="269"/>
      <c r="D178" s="269"/>
      <c r="E178" s="273"/>
      <c r="F178" s="273"/>
      <c r="G178" s="749"/>
      <c r="H178" s="532"/>
      <c r="I178" s="747"/>
      <c r="J178" s="505"/>
      <c r="K178" s="532"/>
      <c r="L178" s="748"/>
      <c r="M178" s="505"/>
      <c r="N178" s="532"/>
      <c r="O178" s="748"/>
      <c r="P178" s="505"/>
      <c r="Q178" s="505"/>
      <c r="R178" s="532"/>
      <c r="S178" s="748"/>
      <c r="T178" s="505"/>
      <c r="U178" s="505"/>
      <c r="V178" s="532"/>
      <c r="W178" s="748">
        <f t="shared" si="7"/>
        <v>0</v>
      </c>
      <c r="X178" s="505"/>
      <c r="Y178" s="532"/>
      <c r="Z178" s="748">
        <f t="shared" si="8"/>
        <v>0</v>
      </c>
      <c r="AA178" s="505"/>
      <c r="AB178" s="532"/>
      <c r="AC178" s="747"/>
      <c r="AD178" s="505"/>
      <c r="AE178" s="532"/>
      <c r="AF178" s="748"/>
      <c r="AG178" s="505"/>
      <c r="AH178" s="532"/>
      <c r="AK178" s="748"/>
      <c r="AL178" s="505"/>
      <c r="AM178" s="505"/>
      <c r="AN178" s="505"/>
      <c r="AO178" s="505"/>
      <c r="AP178" s="505"/>
      <c r="AQ178" s="505"/>
      <c r="AR178" s="532"/>
      <c r="AS178" s="747"/>
      <c r="AT178" s="505"/>
      <c r="AU178" s="532"/>
      <c r="AV178" s="748"/>
      <c r="AW178" s="505"/>
      <c r="AX178" s="505"/>
      <c r="AY178" s="532"/>
      <c r="AZ178" s="747"/>
      <c r="BA178" s="505"/>
      <c r="BB178" s="532"/>
      <c r="BC178" s="748"/>
      <c r="BD178" s="505"/>
      <c r="BE178" s="532"/>
      <c r="BF178" s="273"/>
      <c r="BG178" s="748"/>
      <c r="BH178" s="505"/>
      <c r="BI178" s="532"/>
      <c r="BJ178" s="748"/>
      <c r="BK178" s="505"/>
      <c r="BL178" s="532"/>
      <c r="BM178" s="747"/>
      <c r="BN178" s="505"/>
      <c r="BO178" s="532"/>
      <c r="BP178" s="748"/>
      <c r="BQ178" s="505"/>
      <c r="BR178" s="750"/>
    </row>
    <row r="179" spans="2:70" ht="13.5" customHeight="1" x14ac:dyDescent="0.25">
      <c r="B179" s="404"/>
      <c r="C179" s="269"/>
      <c r="D179" s="269"/>
      <c r="E179" s="273"/>
      <c r="F179" s="273"/>
      <c r="G179" s="749"/>
      <c r="H179" s="532"/>
      <c r="I179" s="747"/>
      <c r="J179" s="505"/>
      <c r="K179" s="532"/>
      <c r="L179" s="748"/>
      <c r="M179" s="505"/>
      <c r="N179" s="532"/>
      <c r="O179" s="748"/>
      <c r="P179" s="505"/>
      <c r="Q179" s="505"/>
      <c r="R179" s="532"/>
      <c r="S179" s="748"/>
      <c r="T179" s="505"/>
      <c r="U179" s="505"/>
      <c r="V179" s="532"/>
      <c r="W179" s="748">
        <f t="shared" si="7"/>
        <v>0</v>
      </c>
      <c r="X179" s="505"/>
      <c r="Y179" s="532"/>
      <c r="Z179" s="748">
        <f t="shared" si="8"/>
        <v>0</v>
      </c>
      <c r="AA179" s="505"/>
      <c r="AB179" s="532"/>
      <c r="AC179" s="747"/>
      <c r="AD179" s="505"/>
      <c r="AE179" s="532"/>
      <c r="AF179" s="748"/>
      <c r="AG179" s="505"/>
      <c r="AH179" s="532"/>
      <c r="AK179" s="748"/>
      <c r="AL179" s="505"/>
      <c r="AM179" s="505"/>
      <c r="AN179" s="505"/>
      <c r="AO179" s="505"/>
      <c r="AP179" s="505"/>
      <c r="AQ179" s="505"/>
      <c r="AR179" s="532"/>
      <c r="AS179" s="747"/>
      <c r="AT179" s="505"/>
      <c r="AU179" s="532"/>
      <c r="AV179" s="748"/>
      <c r="AW179" s="505"/>
      <c r="AX179" s="505"/>
      <c r="AY179" s="532"/>
      <c r="AZ179" s="747"/>
      <c r="BA179" s="505"/>
      <c r="BB179" s="532"/>
      <c r="BC179" s="748"/>
      <c r="BD179" s="505"/>
      <c r="BE179" s="532"/>
      <c r="BF179" s="273"/>
      <c r="BG179" s="748"/>
      <c r="BH179" s="505"/>
      <c r="BI179" s="532"/>
      <c r="BJ179" s="748"/>
      <c r="BK179" s="505"/>
      <c r="BL179" s="532"/>
      <c r="BM179" s="747"/>
      <c r="BN179" s="505"/>
      <c r="BO179" s="532"/>
      <c r="BP179" s="748"/>
      <c r="BQ179" s="505"/>
      <c r="BR179" s="750"/>
    </row>
    <row r="180" spans="2:70" ht="13.5" customHeight="1" x14ac:dyDescent="0.25">
      <c r="B180" s="404"/>
      <c r="C180" s="269"/>
      <c r="D180" s="269"/>
      <c r="E180" s="273"/>
      <c r="F180" s="273"/>
      <c r="G180" s="749"/>
      <c r="H180" s="532"/>
      <c r="I180" s="747"/>
      <c r="J180" s="505"/>
      <c r="K180" s="532"/>
      <c r="L180" s="748"/>
      <c r="M180" s="505"/>
      <c r="N180" s="532"/>
      <c r="O180" s="748"/>
      <c r="P180" s="505"/>
      <c r="Q180" s="505"/>
      <c r="R180" s="532"/>
      <c r="S180" s="748"/>
      <c r="T180" s="505"/>
      <c r="U180" s="505"/>
      <c r="V180" s="532"/>
      <c r="W180" s="748">
        <f t="shared" si="7"/>
        <v>0</v>
      </c>
      <c r="X180" s="505"/>
      <c r="Y180" s="532"/>
      <c r="Z180" s="748">
        <f t="shared" si="8"/>
        <v>0</v>
      </c>
      <c r="AA180" s="505"/>
      <c r="AB180" s="532"/>
      <c r="AC180" s="747"/>
      <c r="AD180" s="505"/>
      <c r="AE180" s="532"/>
      <c r="AF180" s="748"/>
      <c r="AG180" s="505"/>
      <c r="AH180" s="532"/>
      <c r="AK180" s="748"/>
      <c r="AL180" s="505"/>
      <c r="AM180" s="505"/>
      <c r="AN180" s="505"/>
      <c r="AO180" s="505"/>
      <c r="AP180" s="505"/>
      <c r="AQ180" s="505"/>
      <c r="AR180" s="532"/>
      <c r="AS180" s="747"/>
      <c r="AT180" s="505"/>
      <c r="AU180" s="532"/>
      <c r="AV180" s="748"/>
      <c r="AW180" s="505"/>
      <c r="AX180" s="505"/>
      <c r="AY180" s="532"/>
      <c r="AZ180" s="747"/>
      <c r="BA180" s="505"/>
      <c r="BB180" s="532"/>
      <c r="BC180" s="748"/>
      <c r="BD180" s="505"/>
      <c r="BE180" s="532"/>
      <c r="BF180" s="273"/>
      <c r="BG180" s="748"/>
      <c r="BH180" s="505"/>
      <c r="BI180" s="532"/>
      <c r="BJ180" s="748"/>
      <c r="BK180" s="505"/>
      <c r="BL180" s="532"/>
      <c r="BM180" s="747"/>
      <c r="BN180" s="505"/>
      <c r="BO180" s="532"/>
      <c r="BP180" s="748"/>
      <c r="BQ180" s="505"/>
      <c r="BR180" s="750"/>
    </row>
    <row r="181" spans="2:70" ht="13.5" customHeight="1" x14ac:dyDescent="0.25">
      <c r="B181" s="404"/>
      <c r="C181" s="269"/>
      <c r="D181" s="269"/>
      <c r="E181" s="273"/>
      <c r="F181" s="273"/>
      <c r="G181" s="749"/>
      <c r="H181" s="532"/>
      <c r="I181" s="747"/>
      <c r="J181" s="505"/>
      <c r="K181" s="532"/>
      <c r="L181" s="748"/>
      <c r="M181" s="505"/>
      <c r="N181" s="532"/>
      <c r="O181" s="748"/>
      <c r="P181" s="505"/>
      <c r="Q181" s="505"/>
      <c r="R181" s="532"/>
      <c r="S181" s="748"/>
      <c r="T181" s="505"/>
      <c r="U181" s="505"/>
      <c r="V181" s="532"/>
      <c r="W181" s="748">
        <f t="shared" si="7"/>
        <v>0</v>
      </c>
      <c r="X181" s="505"/>
      <c r="Y181" s="532"/>
      <c r="Z181" s="748">
        <f t="shared" si="8"/>
        <v>0</v>
      </c>
      <c r="AA181" s="505"/>
      <c r="AB181" s="532"/>
      <c r="AC181" s="747"/>
      <c r="AD181" s="505"/>
      <c r="AE181" s="532"/>
      <c r="AF181" s="748"/>
      <c r="AG181" s="505"/>
      <c r="AH181" s="532"/>
      <c r="AK181" s="748"/>
      <c r="AL181" s="505"/>
      <c r="AM181" s="505"/>
      <c r="AN181" s="505"/>
      <c r="AO181" s="505"/>
      <c r="AP181" s="505"/>
      <c r="AQ181" s="505"/>
      <c r="AR181" s="532"/>
      <c r="AS181" s="747"/>
      <c r="AT181" s="505"/>
      <c r="AU181" s="532"/>
      <c r="AV181" s="748"/>
      <c r="AW181" s="505"/>
      <c r="AX181" s="505"/>
      <c r="AY181" s="532"/>
      <c r="AZ181" s="747"/>
      <c r="BA181" s="505"/>
      <c r="BB181" s="532"/>
      <c r="BC181" s="748"/>
      <c r="BD181" s="505"/>
      <c r="BE181" s="532"/>
      <c r="BF181" s="273"/>
      <c r="BG181" s="748"/>
      <c r="BH181" s="505"/>
      <c r="BI181" s="532"/>
      <c r="BJ181" s="748"/>
      <c r="BK181" s="505"/>
      <c r="BL181" s="532"/>
      <c r="BM181" s="747"/>
      <c r="BN181" s="505"/>
      <c r="BO181" s="532"/>
      <c r="BP181" s="748"/>
      <c r="BQ181" s="505"/>
      <c r="BR181" s="750"/>
    </row>
    <row r="182" spans="2:70" ht="13.5" customHeight="1" x14ac:dyDescent="0.25">
      <c r="B182" s="404"/>
      <c r="C182" s="269"/>
      <c r="D182" s="269"/>
      <c r="E182" s="273"/>
      <c r="F182" s="273"/>
      <c r="G182" s="749"/>
      <c r="H182" s="532"/>
      <c r="I182" s="747"/>
      <c r="J182" s="505"/>
      <c r="K182" s="532"/>
      <c r="L182" s="748"/>
      <c r="M182" s="505"/>
      <c r="N182" s="532"/>
      <c r="O182" s="748"/>
      <c r="P182" s="505"/>
      <c r="Q182" s="505"/>
      <c r="R182" s="532"/>
      <c r="S182" s="748"/>
      <c r="T182" s="505"/>
      <c r="U182" s="505"/>
      <c r="V182" s="532"/>
      <c r="W182" s="748">
        <f t="shared" si="7"/>
        <v>0</v>
      </c>
      <c r="X182" s="505"/>
      <c r="Y182" s="532"/>
      <c r="Z182" s="748">
        <f t="shared" si="8"/>
        <v>0</v>
      </c>
      <c r="AA182" s="505"/>
      <c r="AB182" s="532"/>
      <c r="AC182" s="747"/>
      <c r="AD182" s="505"/>
      <c r="AE182" s="532"/>
      <c r="AF182" s="748"/>
      <c r="AG182" s="505"/>
      <c r="AH182" s="532"/>
      <c r="AK182" s="748"/>
      <c r="AL182" s="505"/>
      <c r="AM182" s="505"/>
      <c r="AN182" s="505"/>
      <c r="AO182" s="505"/>
      <c r="AP182" s="505"/>
      <c r="AQ182" s="505"/>
      <c r="AR182" s="532"/>
      <c r="AS182" s="747"/>
      <c r="AT182" s="505"/>
      <c r="AU182" s="532"/>
      <c r="AV182" s="748"/>
      <c r="AW182" s="505"/>
      <c r="AX182" s="505"/>
      <c r="AY182" s="532"/>
      <c r="AZ182" s="747"/>
      <c r="BA182" s="505"/>
      <c r="BB182" s="532"/>
      <c r="BC182" s="748"/>
      <c r="BD182" s="505"/>
      <c r="BE182" s="532"/>
      <c r="BF182" s="273"/>
      <c r="BG182" s="748"/>
      <c r="BH182" s="505"/>
      <c r="BI182" s="532"/>
      <c r="BJ182" s="748"/>
      <c r="BK182" s="505"/>
      <c r="BL182" s="532"/>
      <c r="BM182" s="747"/>
      <c r="BN182" s="505"/>
      <c r="BO182" s="532"/>
      <c r="BP182" s="748"/>
      <c r="BQ182" s="505"/>
      <c r="BR182" s="750"/>
    </row>
    <row r="183" spans="2:70" ht="13.5" customHeight="1" x14ac:dyDescent="0.25">
      <c r="B183" s="404"/>
      <c r="C183" s="269"/>
      <c r="D183" s="269"/>
      <c r="E183" s="273"/>
      <c r="F183" s="273"/>
      <c r="G183" s="749"/>
      <c r="H183" s="532"/>
      <c r="I183" s="747"/>
      <c r="J183" s="505"/>
      <c r="K183" s="532"/>
      <c r="L183" s="748"/>
      <c r="M183" s="505"/>
      <c r="N183" s="532"/>
      <c r="O183" s="748"/>
      <c r="P183" s="505"/>
      <c r="Q183" s="505"/>
      <c r="R183" s="532"/>
      <c r="S183" s="748"/>
      <c r="T183" s="505"/>
      <c r="U183" s="505"/>
      <c r="V183" s="532"/>
      <c r="W183" s="748">
        <f t="shared" si="7"/>
        <v>0</v>
      </c>
      <c r="X183" s="505"/>
      <c r="Y183" s="532"/>
      <c r="Z183" s="748">
        <f t="shared" si="8"/>
        <v>0</v>
      </c>
      <c r="AA183" s="505"/>
      <c r="AB183" s="532"/>
      <c r="AC183" s="747"/>
      <c r="AD183" s="505"/>
      <c r="AE183" s="532"/>
      <c r="AF183" s="748"/>
      <c r="AG183" s="505"/>
      <c r="AH183" s="532"/>
      <c r="AK183" s="748"/>
      <c r="AL183" s="505"/>
      <c r="AM183" s="505"/>
      <c r="AN183" s="505"/>
      <c r="AO183" s="505"/>
      <c r="AP183" s="505"/>
      <c r="AQ183" s="505"/>
      <c r="AR183" s="532"/>
      <c r="AS183" s="747"/>
      <c r="AT183" s="505"/>
      <c r="AU183" s="532"/>
      <c r="AV183" s="748"/>
      <c r="AW183" s="505"/>
      <c r="AX183" s="505"/>
      <c r="AY183" s="532"/>
      <c r="AZ183" s="747"/>
      <c r="BA183" s="505"/>
      <c r="BB183" s="532"/>
      <c r="BC183" s="748"/>
      <c r="BD183" s="505"/>
      <c r="BE183" s="532"/>
      <c r="BF183" s="273"/>
      <c r="BG183" s="748"/>
      <c r="BH183" s="505"/>
      <c r="BI183" s="532"/>
      <c r="BJ183" s="748"/>
      <c r="BK183" s="505"/>
      <c r="BL183" s="532"/>
      <c r="BM183" s="747"/>
      <c r="BN183" s="505"/>
      <c r="BO183" s="532"/>
      <c r="BP183" s="748"/>
      <c r="BQ183" s="505"/>
      <c r="BR183" s="750"/>
    </row>
    <row r="184" spans="2:70" ht="13.5" customHeight="1" x14ac:dyDescent="0.25">
      <c r="B184" s="404"/>
      <c r="C184" s="269"/>
      <c r="D184" s="269"/>
      <c r="E184" s="273"/>
      <c r="F184" s="273"/>
      <c r="G184" s="749"/>
      <c r="H184" s="532"/>
      <c r="I184" s="747"/>
      <c r="J184" s="505"/>
      <c r="K184" s="532"/>
      <c r="L184" s="748"/>
      <c r="M184" s="505"/>
      <c r="N184" s="532"/>
      <c r="O184" s="748"/>
      <c r="P184" s="505"/>
      <c r="Q184" s="505"/>
      <c r="R184" s="532"/>
      <c r="S184" s="748"/>
      <c r="T184" s="505"/>
      <c r="U184" s="505"/>
      <c r="V184" s="532"/>
      <c r="W184" s="748">
        <f t="shared" si="7"/>
        <v>0</v>
      </c>
      <c r="X184" s="505"/>
      <c r="Y184" s="532"/>
      <c r="Z184" s="748">
        <f t="shared" si="8"/>
        <v>0</v>
      </c>
      <c r="AA184" s="505"/>
      <c r="AB184" s="532"/>
      <c r="AC184" s="747"/>
      <c r="AD184" s="505"/>
      <c r="AE184" s="532"/>
      <c r="AF184" s="748"/>
      <c r="AG184" s="505"/>
      <c r="AH184" s="532"/>
      <c r="AK184" s="569"/>
      <c r="AL184" s="503"/>
      <c r="AM184" s="503"/>
      <c r="AN184" s="503"/>
      <c r="AO184" s="503"/>
      <c r="AP184" s="503"/>
      <c r="AQ184" s="503"/>
      <c r="AR184" s="524"/>
      <c r="AS184" s="754"/>
      <c r="AT184" s="752"/>
      <c r="AU184" s="753"/>
      <c r="AV184" s="751"/>
      <c r="AW184" s="752"/>
      <c r="AX184" s="752"/>
      <c r="AY184" s="753"/>
      <c r="AZ184" s="754"/>
      <c r="BA184" s="752"/>
      <c r="BB184" s="753"/>
      <c r="BC184" s="751"/>
      <c r="BD184" s="752"/>
      <c r="BE184" s="753"/>
      <c r="BF184" s="417"/>
      <c r="BG184" s="751"/>
      <c r="BH184" s="752"/>
      <c r="BI184" s="753"/>
      <c r="BJ184" s="751"/>
      <c r="BK184" s="752"/>
      <c r="BL184" s="753"/>
      <c r="BM184" s="754"/>
      <c r="BN184" s="752"/>
      <c r="BO184" s="753"/>
      <c r="BP184" s="751"/>
      <c r="BQ184" s="752"/>
      <c r="BR184" s="755"/>
    </row>
    <row r="185" spans="2:70" ht="13.5" customHeight="1" x14ac:dyDescent="0.25">
      <c r="B185" s="404"/>
      <c r="C185" s="269"/>
      <c r="D185" s="269"/>
      <c r="E185" s="273"/>
      <c r="F185" s="273"/>
      <c r="G185" s="749"/>
      <c r="H185" s="532"/>
      <c r="I185" s="747"/>
      <c r="J185" s="505"/>
      <c r="K185" s="532"/>
      <c r="L185" s="748"/>
      <c r="M185" s="505"/>
      <c r="N185" s="532"/>
      <c r="O185" s="748"/>
      <c r="P185" s="505"/>
      <c r="Q185" s="505"/>
      <c r="R185" s="532"/>
      <c r="S185" s="748"/>
      <c r="T185" s="505"/>
      <c r="U185" s="505"/>
      <c r="V185" s="532"/>
      <c r="W185" s="748">
        <f t="shared" si="7"/>
        <v>0</v>
      </c>
      <c r="X185" s="505"/>
      <c r="Y185" s="532"/>
      <c r="Z185" s="748">
        <f t="shared" si="8"/>
        <v>0</v>
      </c>
      <c r="AA185" s="505"/>
      <c r="AB185" s="532"/>
      <c r="AC185" s="756"/>
      <c r="AD185" s="503"/>
      <c r="AE185" s="524"/>
      <c r="AF185" s="569"/>
      <c r="AG185" s="503"/>
      <c r="AH185" s="524"/>
      <c r="AK185" s="269" t="s">
        <v>1533</v>
      </c>
      <c r="AL185" s="269"/>
      <c r="AM185" s="273"/>
      <c r="BG185" s="757">
        <f ca="1">SUM(BG165:BI184)- SUMIF(AZ165:BB184,YEAR(TODAY())-1,BG165:BI184)- SUMIF(BM165:BM184,YEAR(TODAY())-1,BG165:BI184)</f>
        <v>0</v>
      </c>
      <c r="BH185" s="752"/>
      <c r="BI185" s="755"/>
      <c r="BJ185" s="757">
        <f ca="1">SUM(BJ165:BL184)- SUMIF(AZ165:BB184,YEAR(TODAY())-1,BJ165:BL184)- SUMIF(BM165:BM184,YEAR(TODAY())-1,BJ165:BL184)</f>
        <v>0</v>
      </c>
      <c r="BK185" s="752"/>
      <c r="BL185" s="755"/>
    </row>
    <row r="186" spans="2:70" ht="13.5" customHeight="1" x14ac:dyDescent="0.25">
      <c r="B186" s="97">
        <v>19</v>
      </c>
      <c r="C186" s="289" t="s">
        <v>1534</v>
      </c>
      <c r="D186" s="289"/>
      <c r="E186" s="289"/>
      <c r="F186" s="289"/>
      <c r="G186" s="289"/>
      <c r="H186" s="289"/>
      <c r="I186" s="289"/>
      <c r="J186" s="289"/>
      <c r="K186" s="289"/>
      <c r="L186" s="289"/>
      <c r="M186" s="405"/>
      <c r="N186" s="405"/>
      <c r="O186" s="405"/>
      <c r="P186" s="405"/>
      <c r="Q186" s="405"/>
      <c r="R186" s="405"/>
      <c r="S186" s="405"/>
      <c r="T186" s="289"/>
      <c r="U186" s="289"/>
      <c r="V186" s="289"/>
      <c r="W186" s="554">
        <f>SUM(W170:Y185)</f>
        <v>0</v>
      </c>
      <c r="X186" s="527"/>
      <c r="Y186" s="526"/>
      <c r="Z186" s="554">
        <f>SUM(Z170:AB185)</f>
        <v>0</v>
      </c>
      <c r="AA186" s="527"/>
      <c r="AB186" s="526"/>
      <c r="AK186" s="269" t="s">
        <v>1535</v>
      </c>
      <c r="AL186" s="269"/>
      <c r="AM186" s="273"/>
      <c r="BG186" s="758">
        <f ca="1">BG185*0.07</f>
        <v>0</v>
      </c>
      <c r="BH186" s="759"/>
      <c r="BI186" s="760"/>
      <c r="BJ186" s="758">
        <f ca="1">BJ185*0.07</f>
        <v>0</v>
      </c>
      <c r="BK186" s="759"/>
      <c r="BL186" s="760"/>
    </row>
    <row r="187" spans="2:70" ht="13.5" customHeight="1" x14ac:dyDescent="0.25">
      <c r="B187" s="46">
        <v>20</v>
      </c>
      <c r="C187" s="47" t="s">
        <v>1460</v>
      </c>
      <c r="D187" s="47"/>
      <c r="E187" s="47"/>
      <c r="F187" s="47"/>
      <c r="G187" s="47"/>
      <c r="H187" s="47"/>
      <c r="I187" s="47"/>
      <c r="J187" s="47"/>
      <c r="K187" s="47"/>
      <c r="L187" s="47"/>
      <c r="M187" s="406"/>
      <c r="N187" s="406"/>
      <c r="O187" s="406"/>
      <c r="P187" s="406"/>
      <c r="Q187" s="406"/>
      <c r="R187" s="406"/>
      <c r="S187" s="406"/>
      <c r="T187" s="47"/>
      <c r="U187" s="47"/>
      <c r="V187" s="47"/>
      <c r="W187" s="554"/>
      <c r="X187" s="527"/>
      <c r="Y187" s="526"/>
      <c r="Z187" s="554"/>
      <c r="AA187" s="527"/>
      <c r="AB187" s="526"/>
      <c r="AK187" s="269" t="s">
        <v>1536</v>
      </c>
      <c r="BG187" s="758">
        <f ca="1">BG185-BG186</f>
        <v>0</v>
      </c>
      <c r="BH187" s="759"/>
      <c r="BI187" s="760"/>
    </row>
    <row r="188" spans="2:70" ht="13.5" customHeight="1" x14ac:dyDescent="0.25">
      <c r="AK188" s="269" t="s">
        <v>1537</v>
      </c>
      <c r="AL188" s="269"/>
      <c r="AM188" s="273"/>
      <c r="BG188" s="758">
        <f ca="1">SUMIF(AZ165:BB184,YEAR(TODAY())-1,BG165:BI184)</f>
        <v>0</v>
      </c>
      <c r="BH188" s="759"/>
      <c r="BI188" s="760"/>
      <c r="BJ188" s="758">
        <f ca="1">SUMIF(AZ165:BB184,YEAR(TODAY())-1,BJ165:BL184)</f>
        <v>0</v>
      </c>
      <c r="BK188" s="759"/>
      <c r="BL188" s="760"/>
    </row>
    <row r="189" spans="2:70" ht="13.5" customHeight="1" x14ac:dyDescent="0.25">
      <c r="AK189" s="269" t="s">
        <v>1538</v>
      </c>
      <c r="BG189" s="758">
        <f ca="1">SUMIF(BM165:BM184,YEAR(TODAY())-1,BG165:BI184)</f>
        <v>0</v>
      </c>
      <c r="BH189" s="759"/>
      <c r="BI189" s="760"/>
      <c r="BJ189" s="758">
        <f ca="1">SUMIF(BM165:BM184,YEAR(TODAY())-1,BJ165:BL184)</f>
        <v>0</v>
      </c>
      <c r="BK189" s="759"/>
      <c r="BL189" s="760"/>
    </row>
    <row r="190" spans="2:70" ht="13.5" customHeight="1" x14ac:dyDescent="0.25">
      <c r="AK190" s="269" t="s">
        <v>1539</v>
      </c>
      <c r="BG190" s="758">
        <f ca="1">BG187+BG188-BG189</f>
        <v>0</v>
      </c>
      <c r="BH190" s="759"/>
      <c r="BI190" s="760"/>
      <c r="BJ190" s="758">
        <f ca="1">BJ185+BJ188-BJ189</f>
        <v>0</v>
      </c>
      <c r="BK190" s="759"/>
      <c r="BL190" s="760"/>
    </row>
    <row r="191" spans="2:70" ht="13.5" customHeight="1" x14ac:dyDescent="0.25">
      <c r="AK191" s="269" t="s">
        <v>1540</v>
      </c>
      <c r="BG191" s="758">
        <f ca="1">BG190*0.07</f>
        <v>0</v>
      </c>
      <c r="BH191" s="759"/>
      <c r="BI191" s="760"/>
      <c r="BJ191" s="758">
        <f ca="1">BJ190*0.07</f>
        <v>0</v>
      </c>
      <c r="BK191" s="759"/>
      <c r="BL191" s="760"/>
    </row>
    <row r="192" spans="2:70" ht="13.5" customHeight="1" x14ac:dyDescent="0.25">
      <c r="AK192" s="269" t="s">
        <v>1541</v>
      </c>
      <c r="BG192" s="758">
        <f ca="1">BG190-BG191</f>
        <v>0</v>
      </c>
      <c r="BH192" s="759"/>
      <c r="BI192" s="760"/>
    </row>
    <row r="196" spans="2:71" ht="13.5" customHeight="1" x14ac:dyDescent="0.25">
      <c r="B196" s="196"/>
      <c r="C196" s="196"/>
      <c r="D196" s="196"/>
      <c r="E196" s="196"/>
      <c r="F196" s="196"/>
      <c r="G196" s="196"/>
      <c r="H196" s="196"/>
      <c r="I196" s="196"/>
      <c r="J196" s="196"/>
      <c r="K196" s="196"/>
      <c r="L196" s="196"/>
      <c r="M196" s="196"/>
      <c r="N196" s="196"/>
      <c r="O196" s="196"/>
      <c r="P196" s="196"/>
      <c r="Q196" s="196"/>
      <c r="R196" s="196"/>
      <c r="S196" s="196"/>
      <c r="T196" s="196"/>
      <c r="U196" s="196"/>
      <c r="V196" s="196"/>
      <c r="W196" s="196"/>
      <c r="X196" s="196"/>
      <c r="Y196" s="196"/>
      <c r="Z196" s="196"/>
      <c r="AA196" s="196"/>
      <c r="AB196" s="399"/>
      <c r="AC196" s="399"/>
      <c r="AD196" s="399"/>
      <c r="AE196" s="399"/>
      <c r="AF196" s="196"/>
      <c r="AG196" s="196"/>
      <c r="AH196" s="196"/>
      <c r="AK196" s="196"/>
      <c r="AL196" s="196"/>
      <c r="AM196" s="196"/>
      <c r="AN196" s="196"/>
      <c r="AO196" s="196"/>
      <c r="AP196" s="196"/>
      <c r="AQ196" s="196"/>
      <c r="AR196" s="196"/>
      <c r="AS196" s="196"/>
      <c r="AT196" s="196"/>
      <c r="AU196" s="196"/>
      <c r="AV196" s="196"/>
      <c r="AW196" s="196"/>
      <c r="AX196" s="196"/>
      <c r="AY196" s="196"/>
      <c r="AZ196" s="196"/>
      <c r="BA196" s="196"/>
      <c r="BB196" s="196"/>
      <c r="BC196" s="196"/>
      <c r="BD196" s="196"/>
      <c r="BE196" s="196"/>
      <c r="BF196" s="196"/>
      <c r="BG196" s="196"/>
      <c r="BH196" s="196"/>
      <c r="BI196" s="196"/>
      <c r="BJ196" s="196"/>
      <c r="BK196" s="399"/>
      <c r="BL196" s="399"/>
      <c r="BM196" s="399"/>
      <c r="BN196" s="399"/>
      <c r="BO196" s="196"/>
      <c r="BP196" s="196"/>
      <c r="BQ196" s="196"/>
      <c r="BR196" s="196"/>
    </row>
    <row r="197" spans="2:71" ht="13.5" customHeight="1" x14ac:dyDescent="0.25">
      <c r="AK197" s="136"/>
      <c r="AL197" s="136"/>
    </row>
    <row r="201" spans="2:71" ht="13.5" customHeight="1" x14ac:dyDescent="0.25">
      <c r="B201" t="s">
        <v>1542</v>
      </c>
      <c r="AK201" t="s">
        <v>1543</v>
      </c>
    </row>
    <row r="203" spans="2:71" ht="13.5" customHeight="1" x14ac:dyDescent="0.25">
      <c r="C203" s="60" t="s">
        <v>1544</v>
      </c>
      <c r="AL203" s="60" t="s">
        <v>1545</v>
      </c>
    </row>
    <row r="204" spans="2:71" ht="13.5" customHeight="1" x14ac:dyDescent="0.25">
      <c r="AL204" s="60" t="s">
        <v>1546</v>
      </c>
    </row>
    <row r="205" spans="2:71" ht="13.5" customHeight="1" x14ac:dyDescent="0.25">
      <c r="B205" s="615" t="s">
        <v>1517</v>
      </c>
      <c r="C205" s="529"/>
      <c r="D205" s="529"/>
      <c r="E205" s="529"/>
      <c r="F205" s="529"/>
      <c r="G205" s="529"/>
      <c r="H205" s="530"/>
      <c r="I205" s="101" t="s">
        <v>1518</v>
      </c>
      <c r="J205" s="215"/>
      <c r="K205" s="215"/>
      <c r="L205" s="633" t="s">
        <v>1519</v>
      </c>
      <c r="M205" s="529"/>
      <c r="N205" s="529"/>
      <c r="O205" s="530"/>
      <c r="P205" s="633" t="s">
        <v>1520</v>
      </c>
      <c r="Q205" s="529"/>
      <c r="R205" s="530"/>
      <c r="S205" s="633" t="s">
        <v>1521</v>
      </c>
      <c r="T205" s="529"/>
      <c r="U205" s="530"/>
      <c r="V205" s="402" t="s">
        <v>570</v>
      </c>
      <c r="W205" s="633" t="s">
        <v>1522</v>
      </c>
      <c r="X205" s="529"/>
      <c r="Y205" s="530"/>
      <c r="Z205" s="633" t="s">
        <v>1523</v>
      </c>
      <c r="AA205" s="529"/>
      <c r="AB205" s="529"/>
      <c r="AC205" s="633" t="s">
        <v>1524</v>
      </c>
      <c r="AD205" s="529"/>
      <c r="AE205" s="530"/>
      <c r="AF205" s="633" t="s">
        <v>1525</v>
      </c>
      <c r="AG205" s="529"/>
      <c r="AH205" s="530"/>
      <c r="BS205" s="41"/>
    </row>
    <row r="206" spans="2:71" ht="13.5" customHeight="1" x14ac:dyDescent="0.25">
      <c r="B206" s="748"/>
      <c r="C206" s="505"/>
      <c r="D206" s="505"/>
      <c r="E206" s="505"/>
      <c r="F206" s="505"/>
      <c r="G206" s="505"/>
      <c r="H206" s="532"/>
      <c r="I206" s="747"/>
      <c r="J206" s="505"/>
      <c r="K206" s="532"/>
      <c r="L206" s="748"/>
      <c r="M206" s="505"/>
      <c r="N206" s="505"/>
      <c r="O206" s="532"/>
      <c r="P206" s="747"/>
      <c r="Q206" s="505"/>
      <c r="R206" s="532"/>
      <c r="S206" s="748"/>
      <c r="T206" s="505"/>
      <c r="U206" s="532"/>
      <c r="V206" s="273"/>
      <c r="W206" s="748"/>
      <c r="X206" s="505"/>
      <c r="Y206" s="532"/>
      <c r="Z206" s="748"/>
      <c r="AA206" s="505"/>
      <c r="AB206" s="532"/>
      <c r="AC206" s="747"/>
      <c r="AD206" s="505"/>
      <c r="AE206" s="532"/>
      <c r="AF206" s="748"/>
      <c r="AG206" s="505"/>
      <c r="AH206" s="532"/>
      <c r="AK206" s="101" t="s">
        <v>315</v>
      </c>
      <c r="AL206" s="215"/>
      <c r="AM206" s="215"/>
      <c r="AN206" s="393"/>
      <c r="AO206" s="402" t="s">
        <v>570</v>
      </c>
      <c r="AP206" s="673" t="s">
        <v>500</v>
      </c>
      <c r="AQ206" s="530"/>
      <c r="AR206" s="633" t="s">
        <v>1520</v>
      </c>
      <c r="AS206" s="529"/>
      <c r="AT206" s="530"/>
      <c r="AU206" s="633" t="s">
        <v>1521</v>
      </c>
      <c r="AV206" s="529"/>
      <c r="AW206" s="530"/>
      <c r="AX206" s="633" t="s">
        <v>1529</v>
      </c>
      <c r="AY206" s="529"/>
      <c r="AZ206" s="529"/>
      <c r="BA206" s="530"/>
      <c r="BB206" s="633" t="s">
        <v>1530</v>
      </c>
      <c r="BC206" s="529"/>
      <c r="BD206" s="529"/>
      <c r="BE206" s="530"/>
      <c r="BF206" s="633" t="s">
        <v>1531</v>
      </c>
      <c r="BG206" s="529"/>
      <c r="BH206" s="530"/>
      <c r="BI206" s="633" t="s">
        <v>1532</v>
      </c>
      <c r="BJ206" s="529"/>
      <c r="BK206" s="530"/>
      <c r="BL206" s="633" t="s">
        <v>1524</v>
      </c>
      <c r="BM206" s="529"/>
      <c r="BN206" s="530"/>
      <c r="BO206" s="633" t="s">
        <v>1525</v>
      </c>
      <c r="BP206" s="529"/>
      <c r="BQ206" s="530"/>
      <c r="BS206" s="41"/>
    </row>
    <row r="207" spans="2:71" ht="13.5" customHeight="1" x14ac:dyDescent="0.25">
      <c r="B207" s="748"/>
      <c r="C207" s="505"/>
      <c r="D207" s="505"/>
      <c r="E207" s="505"/>
      <c r="F207" s="505"/>
      <c r="G207" s="505"/>
      <c r="H207" s="532"/>
      <c r="I207" s="747"/>
      <c r="J207" s="505"/>
      <c r="K207" s="532"/>
      <c r="L207" s="748"/>
      <c r="M207" s="505"/>
      <c r="N207" s="505"/>
      <c r="O207" s="532"/>
      <c r="P207" s="747"/>
      <c r="Q207" s="505"/>
      <c r="R207" s="532"/>
      <c r="S207" s="748"/>
      <c r="T207" s="505"/>
      <c r="U207" s="532"/>
      <c r="V207" s="273"/>
      <c r="W207" s="748"/>
      <c r="X207" s="505"/>
      <c r="Y207" s="532"/>
      <c r="Z207" s="748"/>
      <c r="AA207" s="505"/>
      <c r="AB207" s="532"/>
      <c r="AC207" s="747"/>
      <c r="AD207" s="505"/>
      <c r="AE207" s="532"/>
      <c r="AF207" s="748"/>
      <c r="AG207" s="505"/>
      <c r="AH207" s="532"/>
      <c r="AK207" s="404"/>
      <c r="AL207" s="269"/>
      <c r="AM207" s="269"/>
      <c r="AN207" s="273"/>
      <c r="AO207" s="273"/>
      <c r="AP207" s="761"/>
      <c r="AQ207" s="532"/>
      <c r="AR207" s="747"/>
      <c r="AS207" s="505"/>
      <c r="AT207" s="532"/>
      <c r="AU207" s="748"/>
      <c r="AV207" s="505"/>
      <c r="AW207" s="532"/>
      <c r="AX207" s="748"/>
      <c r="AY207" s="505"/>
      <c r="AZ207" s="505"/>
      <c r="BA207" s="532"/>
      <c r="BB207" s="748"/>
      <c r="BC207" s="505"/>
      <c r="BD207" s="505"/>
      <c r="BE207" s="532"/>
      <c r="BF207" s="748">
        <f t="shared" ref="BF207:BF218" si="9">AP207*AX207</f>
        <v>0</v>
      </c>
      <c r="BG207" s="505"/>
      <c r="BH207" s="532"/>
      <c r="BI207" s="748">
        <f t="shared" ref="BI207:BI218" si="10">AP207*BB207</f>
        <v>0</v>
      </c>
      <c r="BJ207" s="505"/>
      <c r="BK207" s="532"/>
      <c r="BL207" s="747"/>
      <c r="BM207" s="505"/>
      <c r="BN207" s="532"/>
      <c r="BO207" s="748"/>
      <c r="BP207" s="505"/>
      <c r="BQ207" s="532"/>
      <c r="BS207" s="41"/>
    </row>
    <row r="208" spans="2:71" ht="13.5" customHeight="1" x14ac:dyDescent="0.25">
      <c r="B208" s="748"/>
      <c r="C208" s="505"/>
      <c r="D208" s="505"/>
      <c r="E208" s="505"/>
      <c r="F208" s="505"/>
      <c r="G208" s="505"/>
      <c r="H208" s="532"/>
      <c r="I208" s="747"/>
      <c r="J208" s="505"/>
      <c r="K208" s="532"/>
      <c r="L208" s="748"/>
      <c r="M208" s="505"/>
      <c r="N208" s="505"/>
      <c r="O208" s="532"/>
      <c r="P208" s="747"/>
      <c r="Q208" s="505"/>
      <c r="R208" s="532"/>
      <c r="S208" s="748"/>
      <c r="T208" s="505"/>
      <c r="U208" s="532"/>
      <c r="V208" s="273"/>
      <c r="W208" s="748"/>
      <c r="X208" s="505"/>
      <c r="Y208" s="532"/>
      <c r="Z208" s="748"/>
      <c r="AA208" s="505"/>
      <c r="AB208" s="532"/>
      <c r="AC208" s="747"/>
      <c r="AD208" s="505"/>
      <c r="AE208" s="532"/>
      <c r="AF208" s="748"/>
      <c r="AG208" s="505"/>
      <c r="AH208" s="532"/>
      <c r="AK208" s="404"/>
      <c r="AL208" s="269"/>
      <c r="AM208" s="269"/>
      <c r="AN208" s="273"/>
      <c r="AO208" s="273"/>
      <c r="AP208" s="761"/>
      <c r="AQ208" s="532"/>
      <c r="AR208" s="747"/>
      <c r="AS208" s="505"/>
      <c r="AT208" s="532"/>
      <c r="AU208" s="748"/>
      <c r="AV208" s="505"/>
      <c r="AW208" s="532"/>
      <c r="AX208" s="748"/>
      <c r="AY208" s="505"/>
      <c r="AZ208" s="505"/>
      <c r="BA208" s="532"/>
      <c r="BB208" s="748"/>
      <c r="BC208" s="505"/>
      <c r="BD208" s="505"/>
      <c r="BE208" s="532"/>
      <c r="BF208" s="748">
        <f t="shared" si="9"/>
        <v>0</v>
      </c>
      <c r="BG208" s="505"/>
      <c r="BH208" s="532"/>
      <c r="BI208" s="748">
        <f t="shared" si="10"/>
        <v>0</v>
      </c>
      <c r="BJ208" s="505"/>
      <c r="BK208" s="532"/>
      <c r="BL208" s="747"/>
      <c r="BM208" s="505"/>
      <c r="BN208" s="532"/>
      <c r="BO208" s="748"/>
      <c r="BP208" s="505"/>
      <c r="BQ208" s="532"/>
      <c r="BS208" s="41"/>
    </row>
    <row r="209" spans="1:71" ht="13.5" customHeight="1" x14ac:dyDescent="0.25">
      <c r="B209" s="748"/>
      <c r="C209" s="505"/>
      <c r="D209" s="505"/>
      <c r="E209" s="505"/>
      <c r="F209" s="505"/>
      <c r="G209" s="505"/>
      <c r="H209" s="532"/>
      <c r="I209" s="747"/>
      <c r="J209" s="505"/>
      <c r="K209" s="532"/>
      <c r="L209" s="748"/>
      <c r="M209" s="505"/>
      <c r="N209" s="505"/>
      <c r="O209" s="532"/>
      <c r="P209" s="747"/>
      <c r="Q209" s="505"/>
      <c r="R209" s="532"/>
      <c r="S209" s="748"/>
      <c r="T209" s="505"/>
      <c r="U209" s="532"/>
      <c r="V209" s="273"/>
      <c r="W209" s="748"/>
      <c r="X209" s="505"/>
      <c r="Y209" s="532"/>
      <c r="Z209" s="748"/>
      <c r="AA209" s="505"/>
      <c r="AB209" s="532"/>
      <c r="AC209" s="747"/>
      <c r="AD209" s="505"/>
      <c r="AE209" s="532"/>
      <c r="AF209" s="748"/>
      <c r="AG209" s="505"/>
      <c r="AH209" s="532"/>
      <c r="AK209" s="404"/>
      <c r="AL209" s="269"/>
      <c r="AM209" s="269"/>
      <c r="AN209" s="273"/>
      <c r="AO209" s="273"/>
      <c r="AP209" s="761"/>
      <c r="AQ209" s="532"/>
      <c r="AR209" s="747"/>
      <c r="AS209" s="505"/>
      <c r="AT209" s="532"/>
      <c r="AU209" s="748"/>
      <c r="AV209" s="505"/>
      <c r="AW209" s="532"/>
      <c r="AX209" s="748"/>
      <c r="AY209" s="505"/>
      <c r="AZ209" s="505"/>
      <c r="BA209" s="532"/>
      <c r="BB209" s="748"/>
      <c r="BC209" s="505"/>
      <c r="BD209" s="505"/>
      <c r="BE209" s="532"/>
      <c r="BF209" s="748">
        <f t="shared" si="9"/>
        <v>0</v>
      </c>
      <c r="BG209" s="505"/>
      <c r="BH209" s="532"/>
      <c r="BI209" s="748">
        <f t="shared" si="10"/>
        <v>0</v>
      </c>
      <c r="BJ209" s="505"/>
      <c r="BK209" s="532"/>
      <c r="BL209" s="747"/>
      <c r="BM209" s="505"/>
      <c r="BN209" s="532"/>
      <c r="BO209" s="748"/>
      <c r="BP209" s="505"/>
      <c r="BQ209" s="532"/>
      <c r="BS209" s="41"/>
    </row>
    <row r="210" spans="1:71" ht="13.5" customHeight="1" x14ac:dyDescent="0.25">
      <c r="A210" s="41"/>
      <c r="B210" s="748"/>
      <c r="C210" s="505"/>
      <c r="D210" s="505"/>
      <c r="E210" s="505"/>
      <c r="F210" s="505"/>
      <c r="G210" s="505"/>
      <c r="H210" s="532"/>
      <c r="I210" s="747"/>
      <c r="J210" s="505"/>
      <c r="K210" s="532"/>
      <c r="L210" s="748"/>
      <c r="M210" s="505"/>
      <c r="N210" s="505"/>
      <c r="O210" s="532"/>
      <c r="P210" s="747"/>
      <c r="Q210" s="505"/>
      <c r="R210" s="532"/>
      <c r="S210" s="748"/>
      <c r="T210" s="505"/>
      <c r="U210" s="532"/>
      <c r="V210" s="273"/>
      <c r="W210" s="748"/>
      <c r="X210" s="505"/>
      <c r="Y210" s="532"/>
      <c r="Z210" s="748"/>
      <c r="AA210" s="505"/>
      <c r="AB210" s="532"/>
      <c r="AC210" s="747"/>
      <c r="AD210" s="505"/>
      <c r="AE210" s="532"/>
      <c r="AF210" s="748"/>
      <c r="AG210" s="505"/>
      <c r="AH210" s="532"/>
      <c r="AK210" s="404"/>
      <c r="AL210" s="269"/>
      <c r="AM210" s="269"/>
      <c r="AN210" s="273"/>
      <c r="AO210" s="273"/>
      <c r="AP210" s="761"/>
      <c r="AQ210" s="532"/>
      <c r="AR210" s="747"/>
      <c r="AS210" s="505"/>
      <c r="AT210" s="532"/>
      <c r="AU210" s="748"/>
      <c r="AV210" s="505"/>
      <c r="AW210" s="532"/>
      <c r="AX210" s="748"/>
      <c r="AY210" s="505"/>
      <c r="AZ210" s="505"/>
      <c r="BA210" s="532"/>
      <c r="BB210" s="748"/>
      <c r="BC210" s="505"/>
      <c r="BD210" s="505"/>
      <c r="BE210" s="532"/>
      <c r="BF210" s="748">
        <f t="shared" si="9"/>
        <v>0</v>
      </c>
      <c r="BG210" s="505"/>
      <c r="BH210" s="532"/>
      <c r="BI210" s="748">
        <f t="shared" si="10"/>
        <v>0</v>
      </c>
      <c r="BJ210" s="505"/>
      <c r="BK210" s="532"/>
      <c r="BL210" s="747"/>
      <c r="BM210" s="505"/>
      <c r="BN210" s="532"/>
      <c r="BO210" s="748"/>
      <c r="BP210" s="505"/>
      <c r="BQ210" s="532"/>
      <c r="BS210" s="41"/>
    </row>
    <row r="211" spans="1:71" ht="13.5" customHeight="1" x14ac:dyDescent="0.25">
      <c r="A211" s="41"/>
      <c r="B211" s="748"/>
      <c r="C211" s="505"/>
      <c r="D211" s="505"/>
      <c r="E211" s="505"/>
      <c r="F211" s="505"/>
      <c r="G211" s="505"/>
      <c r="H211" s="532"/>
      <c r="I211" s="747"/>
      <c r="J211" s="505"/>
      <c r="K211" s="532"/>
      <c r="L211" s="748"/>
      <c r="M211" s="505"/>
      <c r="N211" s="505"/>
      <c r="O211" s="532"/>
      <c r="P211" s="747"/>
      <c r="Q211" s="505"/>
      <c r="R211" s="532"/>
      <c r="S211" s="748"/>
      <c r="T211" s="505"/>
      <c r="U211" s="532"/>
      <c r="V211" s="273"/>
      <c r="W211" s="748"/>
      <c r="X211" s="505"/>
      <c r="Y211" s="532"/>
      <c r="Z211" s="748"/>
      <c r="AA211" s="505"/>
      <c r="AB211" s="532"/>
      <c r="AC211" s="747"/>
      <c r="AD211" s="505"/>
      <c r="AE211" s="532"/>
      <c r="AF211" s="748"/>
      <c r="AG211" s="505"/>
      <c r="AH211" s="532"/>
      <c r="AK211" s="404"/>
      <c r="AL211" s="269"/>
      <c r="AM211" s="269"/>
      <c r="AN211" s="273"/>
      <c r="AO211" s="273"/>
      <c r="AP211" s="761"/>
      <c r="AQ211" s="532"/>
      <c r="AR211" s="747"/>
      <c r="AS211" s="505"/>
      <c r="AT211" s="532"/>
      <c r="AU211" s="748"/>
      <c r="AV211" s="505"/>
      <c r="AW211" s="532"/>
      <c r="AX211" s="748"/>
      <c r="AY211" s="505"/>
      <c r="AZ211" s="505"/>
      <c r="BA211" s="532"/>
      <c r="BB211" s="748"/>
      <c r="BC211" s="505"/>
      <c r="BD211" s="505"/>
      <c r="BE211" s="532"/>
      <c r="BF211" s="748">
        <f t="shared" si="9"/>
        <v>0</v>
      </c>
      <c r="BG211" s="505"/>
      <c r="BH211" s="532"/>
      <c r="BI211" s="748">
        <f t="shared" si="10"/>
        <v>0</v>
      </c>
      <c r="BJ211" s="505"/>
      <c r="BK211" s="532"/>
      <c r="BL211" s="747"/>
      <c r="BM211" s="505"/>
      <c r="BN211" s="532"/>
      <c r="BO211" s="748"/>
      <c r="BP211" s="505"/>
      <c r="BQ211" s="532"/>
      <c r="BS211" s="41"/>
    </row>
    <row r="212" spans="1:71" ht="13.5" customHeight="1" x14ac:dyDescent="0.25">
      <c r="A212" s="41"/>
      <c r="B212" s="748"/>
      <c r="C212" s="505"/>
      <c r="D212" s="505"/>
      <c r="E212" s="505"/>
      <c r="F212" s="505"/>
      <c r="G212" s="505"/>
      <c r="H212" s="532"/>
      <c r="I212" s="747"/>
      <c r="J212" s="505"/>
      <c r="K212" s="532"/>
      <c r="L212" s="748"/>
      <c r="M212" s="505"/>
      <c r="N212" s="505"/>
      <c r="O212" s="532"/>
      <c r="P212" s="747"/>
      <c r="Q212" s="505"/>
      <c r="R212" s="532"/>
      <c r="S212" s="748"/>
      <c r="T212" s="505"/>
      <c r="U212" s="532"/>
      <c r="V212" s="273"/>
      <c r="W212" s="748"/>
      <c r="X212" s="505"/>
      <c r="Y212" s="532"/>
      <c r="Z212" s="748"/>
      <c r="AA212" s="505"/>
      <c r="AB212" s="532"/>
      <c r="AC212" s="747"/>
      <c r="AD212" s="505"/>
      <c r="AE212" s="532"/>
      <c r="AF212" s="748"/>
      <c r="AG212" s="505"/>
      <c r="AH212" s="532"/>
      <c r="AK212" s="404"/>
      <c r="AL212" s="269"/>
      <c r="AM212" s="269"/>
      <c r="AN212" s="273"/>
      <c r="AO212" s="273"/>
      <c r="AP212" s="761"/>
      <c r="AQ212" s="532"/>
      <c r="AR212" s="747"/>
      <c r="AS212" s="505"/>
      <c r="AT212" s="532"/>
      <c r="AU212" s="748"/>
      <c r="AV212" s="505"/>
      <c r="AW212" s="532"/>
      <c r="AX212" s="748"/>
      <c r="AY212" s="505"/>
      <c r="AZ212" s="505"/>
      <c r="BA212" s="532"/>
      <c r="BB212" s="748"/>
      <c r="BC212" s="505"/>
      <c r="BD212" s="505"/>
      <c r="BE212" s="532"/>
      <c r="BF212" s="748">
        <f t="shared" si="9"/>
        <v>0</v>
      </c>
      <c r="BG212" s="505"/>
      <c r="BH212" s="532"/>
      <c r="BI212" s="748">
        <f t="shared" si="10"/>
        <v>0</v>
      </c>
      <c r="BJ212" s="505"/>
      <c r="BK212" s="532"/>
      <c r="BL212" s="747"/>
      <c r="BM212" s="505"/>
      <c r="BN212" s="532"/>
      <c r="BO212" s="748"/>
      <c r="BP212" s="505"/>
      <c r="BQ212" s="532"/>
      <c r="BS212" s="41"/>
    </row>
    <row r="213" spans="1:71" ht="13.5" customHeight="1" x14ac:dyDescent="0.25">
      <c r="A213" s="41"/>
      <c r="B213" s="748"/>
      <c r="C213" s="505"/>
      <c r="D213" s="505"/>
      <c r="E213" s="505"/>
      <c r="F213" s="505"/>
      <c r="G213" s="505"/>
      <c r="H213" s="532"/>
      <c r="I213" s="747"/>
      <c r="J213" s="505"/>
      <c r="K213" s="532"/>
      <c r="L213" s="748"/>
      <c r="M213" s="505"/>
      <c r="N213" s="505"/>
      <c r="O213" s="532"/>
      <c r="P213" s="747"/>
      <c r="Q213" s="505"/>
      <c r="R213" s="532"/>
      <c r="S213" s="748"/>
      <c r="T213" s="505"/>
      <c r="U213" s="532"/>
      <c r="V213" s="273"/>
      <c r="W213" s="748"/>
      <c r="X213" s="505"/>
      <c r="Y213" s="532"/>
      <c r="Z213" s="748"/>
      <c r="AA213" s="505"/>
      <c r="AB213" s="532"/>
      <c r="AC213" s="747"/>
      <c r="AD213" s="505"/>
      <c r="AE213" s="532"/>
      <c r="AF213" s="748"/>
      <c r="AG213" s="505"/>
      <c r="AH213" s="532"/>
      <c r="AK213" s="404"/>
      <c r="AL213" s="269"/>
      <c r="AM213" s="269"/>
      <c r="AN213" s="273"/>
      <c r="AO213" s="273"/>
      <c r="AP213" s="761"/>
      <c r="AQ213" s="532"/>
      <c r="AR213" s="747"/>
      <c r="AS213" s="505"/>
      <c r="AT213" s="532"/>
      <c r="AU213" s="748"/>
      <c r="AV213" s="505"/>
      <c r="AW213" s="532"/>
      <c r="AX213" s="748"/>
      <c r="AY213" s="505"/>
      <c r="AZ213" s="505"/>
      <c r="BA213" s="532"/>
      <c r="BB213" s="748"/>
      <c r="BC213" s="505"/>
      <c r="BD213" s="505"/>
      <c r="BE213" s="532"/>
      <c r="BF213" s="748">
        <f t="shared" si="9"/>
        <v>0</v>
      </c>
      <c r="BG213" s="505"/>
      <c r="BH213" s="532"/>
      <c r="BI213" s="748">
        <f t="shared" si="10"/>
        <v>0</v>
      </c>
      <c r="BJ213" s="505"/>
      <c r="BK213" s="532"/>
      <c r="BL213" s="747"/>
      <c r="BM213" s="505"/>
      <c r="BN213" s="532"/>
      <c r="BO213" s="748"/>
      <c r="BP213" s="505"/>
      <c r="BQ213" s="532"/>
      <c r="BS213" s="41"/>
    </row>
    <row r="214" spans="1:71" ht="13.5" customHeight="1" x14ac:dyDescent="0.25">
      <c r="B214" s="748"/>
      <c r="C214" s="505"/>
      <c r="D214" s="505"/>
      <c r="E214" s="505"/>
      <c r="F214" s="505"/>
      <c r="G214" s="505"/>
      <c r="H214" s="532"/>
      <c r="I214" s="747"/>
      <c r="J214" s="505"/>
      <c r="K214" s="532"/>
      <c r="L214" s="748"/>
      <c r="M214" s="505"/>
      <c r="N214" s="505"/>
      <c r="O214" s="532"/>
      <c r="P214" s="747"/>
      <c r="Q214" s="505"/>
      <c r="R214" s="532"/>
      <c r="S214" s="748"/>
      <c r="T214" s="505"/>
      <c r="U214" s="532"/>
      <c r="V214" s="273"/>
      <c r="W214" s="748"/>
      <c r="X214" s="505"/>
      <c r="Y214" s="532"/>
      <c r="Z214" s="748"/>
      <c r="AA214" s="505"/>
      <c r="AB214" s="532"/>
      <c r="AC214" s="747"/>
      <c r="AD214" s="505"/>
      <c r="AE214" s="532"/>
      <c r="AF214" s="748"/>
      <c r="AG214" s="505"/>
      <c r="AH214" s="532"/>
      <c r="AK214" s="404"/>
      <c r="AL214" s="269"/>
      <c r="AM214" s="269"/>
      <c r="AN214" s="273"/>
      <c r="AO214" s="273"/>
      <c r="AP214" s="761"/>
      <c r="AQ214" s="532"/>
      <c r="AR214" s="747"/>
      <c r="AS214" s="505"/>
      <c r="AT214" s="532"/>
      <c r="AU214" s="748"/>
      <c r="AV214" s="505"/>
      <c r="AW214" s="532"/>
      <c r="AX214" s="748"/>
      <c r="AY214" s="505"/>
      <c r="AZ214" s="505"/>
      <c r="BA214" s="532"/>
      <c r="BB214" s="748"/>
      <c r="BC214" s="505"/>
      <c r="BD214" s="505"/>
      <c r="BE214" s="532"/>
      <c r="BF214" s="748">
        <f t="shared" si="9"/>
        <v>0</v>
      </c>
      <c r="BG214" s="505"/>
      <c r="BH214" s="532"/>
      <c r="BI214" s="748">
        <f t="shared" si="10"/>
        <v>0</v>
      </c>
      <c r="BJ214" s="505"/>
      <c r="BK214" s="532"/>
      <c r="BL214" s="747"/>
      <c r="BM214" s="505"/>
      <c r="BN214" s="532"/>
      <c r="BO214" s="748"/>
      <c r="BP214" s="505"/>
      <c r="BQ214" s="532"/>
      <c r="BS214" s="41"/>
    </row>
    <row r="215" spans="1:71" ht="13.5" customHeight="1" x14ac:dyDescent="0.25">
      <c r="B215" s="748"/>
      <c r="C215" s="505"/>
      <c r="D215" s="505"/>
      <c r="E215" s="505"/>
      <c r="F215" s="505"/>
      <c r="G215" s="505"/>
      <c r="H215" s="532"/>
      <c r="I215" s="747"/>
      <c r="J215" s="505"/>
      <c r="K215" s="532"/>
      <c r="L215" s="748"/>
      <c r="M215" s="505"/>
      <c r="N215" s="505"/>
      <c r="O215" s="532"/>
      <c r="P215" s="747"/>
      <c r="Q215" s="505"/>
      <c r="R215" s="532"/>
      <c r="S215" s="748"/>
      <c r="T215" s="505"/>
      <c r="U215" s="532"/>
      <c r="V215" s="273"/>
      <c r="W215" s="748"/>
      <c r="X215" s="505"/>
      <c r="Y215" s="532"/>
      <c r="Z215" s="748"/>
      <c r="AA215" s="505"/>
      <c r="AB215" s="532"/>
      <c r="AC215" s="747"/>
      <c r="AD215" s="505"/>
      <c r="AE215" s="532"/>
      <c r="AF215" s="748"/>
      <c r="AG215" s="505"/>
      <c r="AH215" s="532"/>
      <c r="AK215" s="404"/>
      <c r="AL215" s="269"/>
      <c r="AM215" s="269"/>
      <c r="AN215" s="273"/>
      <c r="AO215" s="273"/>
      <c r="AP215" s="761"/>
      <c r="AQ215" s="532"/>
      <c r="AR215" s="747"/>
      <c r="AS215" s="505"/>
      <c r="AT215" s="532"/>
      <c r="AU215" s="748"/>
      <c r="AV215" s="505"/>
      <c r="AW215" s="532"/>
      <c r="AX215" s="748"/>
      <c r="AY215" s="505"/>
      <c r="AZ215" s="505"/>
      <c r="BA215" s="532"/>
      <c r="BB215" s="748"/>
      <c r="BC215" s="505"/>
      <c r="BD215" s="505"/>
      <c r="BE215" s="532"/>
      <c r="BF215" s="748">
        <f t="shared" si="9"/>
        <v>0</v>
      </c>
      <c r="BG215" s="505"/>
      <c r="BH215" s="532"/>
      <c r="BI215" s="748">
        <f t="shared" si="10"/>
        <v>0</v>
      </c>
      <c r="BJ215" s="505"/>
      <c r="BK215" s="532"/>
      <c r="BL215" s="747"/>
      <c r="BM215" s="505"/>
      <c r="BN215" s="532"/>
      <c r="BO215" s="748"/>
      <c r="BP215" s="505"/>
      <c r="BQ215" s="532"/>
      <c r="BS215" s="41"/>
    </row>
    <row r="216" spans="1:71" ht="13.5" customHeight="1" x14ac:dyDescent="0.25">
      <c r="B216" s="748"/>
      <c r="C216" s="505"/>
      <c r="D216" s="505"/>
      <c r="E216" s="505"/>
      <c r="F216" s="505"/>
      <c r="G216" s="505"/>
      <c r="H216" s="532"/>
      <c r="I216" s="747"/>
      <c r="J216" s="505"/>
      <c r="K216" s="532"/>
      <c r="L216" s="748"/>
      <c r="M216" s="505"/>
      <c r="N216" s="505"/>
      <c r="O216" s="532"/>
      <c r="P216" s="747"/>
      <c r="Q216" s="505"/>
      <c r="R216" s="532"/>
      <c r="S216" s="748"/>
      <c r="T216" s="505"/>
      <c r="U216" s="532"/>
      <c r="V216" s="273"/>
      <c r="W216" s="748"/>
      <c r="X216" s="505"/>
      <c r="Y216" s="532"/>
      <c r="Z216" s="748"/>
      <c r="AA216" s="505"/>
      <c r="AB216" s="532"/>
      <c r="AC216" s="747"/>
      <c r="AD216" s="505"/>
      <c r="AE216" s="532"/>
      <c r="AF216" s="748"/>
      <c r="AG216" s="505"/>
      <c r="AH216" s="532"/>
      <c r="AK216" s="404"/>
      <c r="AL216" s="269"/>
      <c r="AM216" s="269"/>
      <c r="AN216" s="273"/>
      <c r="AO216" s="273"/>
      <c r="AP216" s="761"/>
      <c r="AQ216" s="532"/>
      <c r="AR216" s="747"/>
      <c r="AS216" s="505"/>
      <c r="AT216" s="532"/>
      <c r="AU216" s="748"/>
      <c r="AV216" s="505"/>
      <c r="AW216" s="532"/>
      <c r="AX216" s="748"/>
      <c r="AY216" s="505"/>
      <c r="AZ216" s="505"/>
      <c r="BA216" s="532"/>
      <c r="BB216" s="748"/>
      <c r="BC216" s="505"/>
      <c r="BD216" s="505"/>
      <c r="BE216" s="532"/>
      <c r="BF216" s="748">
        <f t="shared" si="9"/>
        <v>0</v>
      </c>
      <c r="BG216" s="505"/>
      <c r="BH216" s="532"/>
      <c r="BI216" s="748">
        <f t="shared" si="10"/>
        <v>0</v>
      </c>
      <c r="BJ216" s="505"/>
      <c r="BK216" s="532"/>
      <c r="BL216" s="747"/>
      <c r="BM216" s="505"/>
      <c r="BN216" s="532"/>
      <c r="BO216" s="748"/>
      <c r="BP216" s="505"/>
      <c r="BQ216" s="532"/>
      <c r="BS216" s="41"/>
    </row>
    <row r="217" spans="1:71" ht="13.5" customHeight="1" x14ac:dyDescent="0.25">
      <c r="B217" s="748"/>
      <c r="C217" s="505"/>
      <c r="D217" s="505"/>
      <c r="E217" s="505"/>
      <c r="F217" s="505"/>
      <c r="G217" s="505"/>
      <c r="H217" s="532"/>
      <c r="I217" s="747"/>
      <c r="J217" s="505"/>
      <c r="K217" s="532"/>
      <c r="L217" s="748"/>
      <c r="M217" s="505"/>
      <c r="N217" s="505"/>
      <c r="O217" s="532"/>
      <c r="P217" s="747"/>
      <c r="Q217" s="505"/>
      <c r="R217" s="532"/>
      <c r="S217" s="748"/>
      <c r="T217" s="505"/>
      <c r="U217" s="532"/>
      <c r="V217" s="273"/>
      <c r="W217" s="748"/>
      <c r="X217" s="505"/>
      <c r="Y217" s="532"/>
      <c r="Z217" s="748"/>
      <c r="AA217" s="505"/>
      <c r="AB217" s="532"/>
      <c r="AC217" s="747"/>
      <c r="AD217" s="505"/>
      <c r="AE217" s="532"/>
      <c r="AF217" s="748"/>
      <c r="AG217" s="505"/>
      <c r="AH217" s="532"/>
      <c r="AK217" s="404"/>
      <c r="AL217" s="269"/>
      <c r="AM217" s="269"/>
      <c r="AN217" s="273"/>
      <c r="AO217" s="273"/>
      <c r="AP217" s="761"/>
      <c r="AQ217" s="532"/>
      <c r="AR217" s="747"/>
      <c r="AS217" s="505"/>
      <c r="AT217" s="532"/>
      <c r="AU217" s="748"/>
      <c r="AV217" s="505"/>
      <c r="AW217" s="532"/>
      <c r="AX217" s="748"/>
      <c r="AY217" s="505"/>
      <c r="AZ217" s="505"/>
      <c r="BA217" s="532"/>
      <c r="BB217" s="748"/>
      <c r="BC217" s="505"/>
      <c r="BD217" s="505"/>
      <c r="BE217" s="532"/>
      <c r="BF217" s="748">
        <f t="shared" si="9"/>
        <v>0</v>
      </c>
      <c r="BG217" s="505"/>
      <c r="BH217" s="532"/>
      <c r="BI217" s="748">
        <f t="shared" si="10"/>
        <v>0</v>
      </c>
      <c r="BJ217" s="505"/>
      <c r="BK217" s="532"/>
      <c r="BL217" s="747"/>
      <c r="BM217" s="505"/>
      <c r="BN217" s="532"/>
      <c r="BO217" s="748"/>
      <c r="BP217" s="505"/>
      <c r="BQ217" s="532"/>
    </row>
    <row r="218" spans="1:71" ht="13.5" customHeight="1" x14ac:dyDescent="0.25">
      <c r="A218" s="41"/>
      <c r="B218" s="569"/>
      <c r="C218" s="503"/>
      <c r="D218" s="503"/>
      <c r="E218" s="503"/>
      <c r="F218" s="503"/>
      <c r="G218" s="503"/>
      <c r="H218" s="524"/>
      <c r="I218" s="756"/>
      <c r="J218" s="503"/>
      <c r="K218" s="524"/>
      <c r="L218" s="569"/>
      <c r="M218" s="503"/>
      <c r="N218" s="503"/>
      <c r="O218" s="524"/>
      <c r="P218" s="756"/>
      <c r="Q218" s="503"/>
      <c r="R218" s="524"/>
      <c r="S218" s="569"/>
      <c r="T218" s="503"/>
      <c r="U218" s="524"/>
      <c r="V218" s="233"/>
      <c r="W218" s="569"/>
      <c r="X218" s="503"/>
      <c r="Y218" s="524"/>
      <c r="Z218" s="569"/>
      <c r="AA218" s="503"/>
      <c r="AB218" s="524"/>
      <c r="AC218" s="756"/>
      <c r="AD218" s="503"/>
      <c r="AE218" s="524"/>
      <c r="AF218" s="569"/>
      <c r="AG218" s="503"/>
      <c r="AH218" s="524"/>
      <c r="AK218" s="404"/>
      <c r="AL218" s="269"/>
      <c r="AM218" s="269"/>
      <c r="AN218" s="273"/>
      <c r="AO218" s="273"/>
      <c r="AP218" s="761"/>
      <c r="AQ218" s="532"/>
      <c r="AR218" s="747"/>
      <c r="AS218" s="505"/>
      <c r="AT218" s="532"/>
      <c r="AU218" s="748"/>
      <c r="AV218" s="505"/>
      <c r="AW218" s="532"/>
      <c r="AX218" s="748"/>
      <c r="AY218" s="505"/>
      <c r="AZ218" s="505"/>
      <c r="BA218" s="532"/>
      <c r="BB218" s="748"/>
      <c r="BC218" s="505"/>
      <c r="BD218" s="505"/>
      <c r="BE218" s="532"/>
      <c r="BF218" s="748">
        <f t="shared" si="9"/>
        <v>0</v>
      </c>
      <c r="BG218" s="505"/>
      <c r="BH218" s="532"/>
      <c r="BI218" s="748">
        <f t="shared" si="10"/>
        <v>0</v>
      </c>
      <c r="BJ218" s="505"/>
      <c r="BK218" s="532"/>
      <c r="BL218" s="756"/>
      <c r="BM218" s="503"/>
      <c r="BN218" s="524"/>
      <c r="BO218" s="569"/>
      <c r="BP218" s="503"/>
      <c r="BQ218" s="524"/>
    </row>
    <row r="219" spans="1:71" ht="13.5" customHeight="1" x14ac:dyDescent="0.25">
      <c r="A219" s="269"/>
      <c r="B219" s="269" t="s">
        <v>1547</v>
      </c>
      <c r="C219" s="269"/>
      <c r="D219" s="273"/>
      <c r="W219" s="757">
        <f ca="1">SUM(W199:Y218)- SUMIF(P199:R218,YEAR(TODAY())-1,W199:Y218)- SUMIF(AC199:AC218,YEAR(TODAY())-1,W199:Y218)</f>
        <v>0</v>
      </c>
      <c r="X219" s="752"/>
      <c r="Y219" s="755"/>
      <c r="Z219" s="757">
        <f ca="1">SUM(Z199:AB218)- SUMIF(P199:R218,YEAR(TODAY())-1,Z199:AB218)- SUMIF(AC199:AC218,YEAR(TODAY())-1,Z199:AB218)</f>
        <v>0</v>
      </c>
      <c r="AA219" s="752"/>
      <c r="AB219" s="755"/>
      <c r="AK219" s="97">
        <v>37</v>
      </c>
      <c r="AL219" s="289" t="s">
        <v>1534</v>
      </c>
      <c r="AM219" s="289"/>
      <c r="AN219" s="289"/>
      <c r="AO219" s="289"/>
      <c r="AP219" s="289"/>
      <c r="AQ219" s="289"/>
      <c r="AR219" s="289"/>
      <c r="AS219" s="289"/>
      <c r="AT219" s="289"/>
      <c r="AU219" s="289"/>
      <c r="AV219" s="405"/>
      <c r="AW219" s="405"/>
      <c r="AX219" s="405"/>
      <c r="AY219" s="405"/>
      <c r="AZ219" s="405"/>
      <c r="BA219" s="405"/>
      <c r="BB219" s="405"/>
      <c r="BC219" s="289"/>
      <c r="BD219" s="289"/>
      <c r="BE219" s="289"/>
      <c r="BF219" s="554">
        <f>SUM(BF207:BH218)</f>
        <v>0</v>
      </c>
      <c r="BG219" s="527"/>
      <c r="BH219" s="526"/>
      <c r="BI219" s="554">
        <f>SUM(BI207:BK218)</f>
        <v>0</v>
      </c>
      <c r="BJ219" s="527"/>
      <c r="BK219" s="526"/>
    </row>
    <row r="220" spans="1:71" ht="13.5" customHeight="1" x14ac:dyDescent="0.25">
      <c r="A220" s="269"/>
      <c r="B220" s="269" t="s">
        <v>1548</v>
      </c>
      <c r="W220" s="758">
        <f ca="1">W219*0.15</f>
        <v>0</v>
      </c>
      <c r="X220" s="759"/>
      <c r="Y220" s="760"/>
      <c r="Z220" s="758">
        <f ca="1">Z219*0.15</f>
        <v>0</v>
      </c>
      <c r="AA220" s="759"/>
      <c r="AB220" s="760"/>
      <c r="AK220" s="46">
        <v>38</v>
      </c>
      <c r="AL220" s="47" t="s">
        <v>1460</v>
      </c>
      <c r="AM220" s="47"/>
      <c r="AN220" s="47"/>
      <c r="AO220" s="47"/>
      <c r="AP220" s="47"/>
      <c r="AQ220" s="47"/>
      <c r="AR220" s="47"/>
      <c r="AS220" s="47"/>
      <c r="AT220" s="47"/>
      <c r="AU220" s="47"/>
      <c r="AV220" s="406"/>
      <c r="AW220" s="406"/>
      <c r="AX220" s="406"/>
      <c r="AY220" s="406"/>
      <c r="AZ220" s="406"/>
      <c r="BA220" s="406"/>
      <c r="BB220" s="406"/>
      <c r="BC220" s="47"/>
      <c r="BD220" s="47"/>
      <c r="BE220" s="47"/>
      <c r="BF220" s="554"/>
      <c r="BG220" s="527"/>
      <c r="BH220" s="526"/>
      <c r="BI220" s="554"/>
      <c r="BJ220" s="527"/>
      <c r="BK220" s="526"/>
    </row>
    <row r="221" spans="1:71" ht="13.5" customHeight="1" x14ac:dyDescent="0.25">
      <c r="A221" s="269"/>
      <c r="B221" s="269" t="s">
        <v>1549</v>
      </c>
      <c r="C221" s="269"/>
      <c r="D221" s="273"/>
      <c r="W221" s="758">
        <f ca="1">W219-W220</f>
        <v>0</v>
      </c>
      <c r="X221" s="759"/>
      <c r="Y221" s="760"/>
    </row>
    <row r="222" spans="1:71" ht="13.5" customHeight="1" x14ac:dyDescent="0.25">
      <c r="A222" s="269"/>
      <c r="B222" s="269" t="s">
        <v>1550</v>
      </c>
      <c r="C222" s="269"/>
      <c r="D222" s="273"/>
      <c r="W222" s="758">
        <f ca="1">SUMIF(P199:R218,YEAR(TODAY())-1,W199:Y218)</f>
        <v>0</v>
      </c>
      <c r="X222" s="759"/>
      <c r="Y222" s="760"/>
      <c r="Z222" s="758">
        <f ca="1">SUMIF(P199:R218,YEAR(TODAY())-1,Z199:AB218)</f>
        <v>0</v>
      </c>
      <c r="AA222" s="759"/>
      <c r="AB222" s="760"/>
    </row>
    <row r="223" spans="1:71" ht="13.5" customHeight="1" x14ac:dyDescent="0.25">
      <c r="A223" s="269"/>
      <c r="B223" s="269" t="s">
        <v>1551</v>
      </c>
      <c r="W223" s="758">
        <f ca="1">SUMIF(AC199:AC218,YEAR(TODAY())-1,W199:Y218)</f>
        <v>0</v>
      </c>
      <c r="X223" s="759"/>
      <c r="Y223" s="760"/>
      <c r="Z223" s="758">
        <f ca="1">SUMIF(AC199:AC218,YEAR(TODAY())-1,Z199:AB218)</f>
        <v>0</v>
      </c>
      <c r="AA223" s="759"/>
      <c r="AB223" s="760"/>
    </row>
    <row r="224" spans="1:71" ht="13.5" customHeight="1" x14ac:dyDescent="0.25">
      <c r="A224" s="269"/>
      <c r="B224" s="269" t="s">
        <v>1552</v>
      </c>
      <c r="W224" s="758">
        <f ca="1">W221+W222-W223</f>
        <v>0</v>
      </c>
      <c r="X224" s="759"/>
      <c r="Y224" s="760"/>
      <c r="Z224" s="758">
        <f ca="1">Z219+Z222-Z223</f>
        <v>0</v>
      </c>
      <c r="AA224" s="759"/>
      <c r="AB224" s="760"/>
    </row>
    <row r="225" spans="1:70" ht="13.5" customHeight="1" x14ac:dyDescent="0.25">
      <c r="A225" s="269"/>
      <c r="B225" s="269" t="s">
        <v>1553</v>
      </c>
      <c r="W225" s="758">
        <f ca="1">W224*0.15</f>
        <v>0</v>
      </c>
      <c r="X225" s="759"/>
      <c r="Y225" s="760"/>
      <c r="Z225" s="758">
        <f ca="1">Z224*0.15</f>
        <v>0</v>
      </c>
      <c r="AA225" s="759"/>
      <c r="AB225" s="760"/>
    </row>
    <row r="226" spans="1:70" ht="13.5" customHeight="1" x14ac:dyDescent="0.25">
      <c r="A226" s="269"/>
      <c r="B226" s="269" t="s">
        <v>1554</v>
      </c>
      <c r="W226" s="758">
        <f ca="1">W224-W225</f>
        <v>0</v>
      </c>
      <c r="X226" s="759"/>
      <c r="Y226" s="760"/>
      <c r="AK226" s="196">
        <v>39</v>
      </c>
      <c r="AL226" s="196" t="s">
        <v>1555</v>
      </c>
      <c r="AM226" s="196"/>
      <c r="AN226" s="196"/>
      <c r="AO226" s="196"/>
      <c r="AP226" s="196"/>
      <c r="AQ226" s="196"/>
      <c r="AR226" s="196"/>
      <c r="AS226" s="196"/>
      <c r="AT226" s="196"/>
      <c r="AU226" s="196"/>
      <c r="AV226" s="196"/>
      <c r="AW226" s="196"/>
      <c r="AX226" s="196"/>
      <c r="AY226" s="196"/>
      <c r="AZ226" s="196"/>
      <c r="BA226" s="196"/>
      <c r="BB226" s="196"/>
      <c r="BC226" s="196"/>
      <c r="BD226" s="196"/>
      <c r="BE226" s="196"/>
      <c r="BF226" s="196"/>
      <c r="BG226" s="196"/>
      <c r="BH226" s="196"/>
      <c r="BI226" s="399" t="s">
        <v>1556</v>
      </c>
      <c r="BJ226" s="770">
        <f ca="1">W186+BG192+W226+BF219</f>
        <v>0</v>
      </c>
      <c r="BK226" s="527"/>
      <c r="BL226" s="526"/>
      <c r="BM226" s="399"/>
      <c r="BN226" s="399" t="s">
        <v>1557</v>
      </c>
      <c r="BO226" s="770">
        <f ca="1">Z186+BJ190+Z224+BI219</f>
        <v>0</v>
      </c>
      <c r="BP226" s="527"/>
      <c r="BQ226" s="526"/>
    </row>
    <row r="227" spans="1:70" ht="13.5" customHeight="1" x14ac:dyDescent="0.25">
      <c r="A227" s="269"/>
      <c r="AK227" s="196">
        <v>40</v>
      </c>
      <c r="AL227" s="196" t="s">
        <v>1558</v>
      </c>
      <c r="AM227" s="196"/>
      <c r="AN227" s="196"/>
      <c r="AO227" s="196"/>
      <c r="AP227" s="196"/>
      <c r="AQ227" s="196"/>
      <c r="AR227" s="196"/>
      <c r="AS227" s="196"/>
      <c r="AT227" s="196"/>
      <c r="AU227" s="196"/>
      <c r="AV227" s="196"/>
      <c r="AW227" s="196"/>
      <c r="AX227" s="196"/>
      <c r="AY227" s="196"/>
      <c r="AZ227" s="196"/>
      <c r="BA227" s="196"/>
      <c r="BB227" s="196"/>
      <c r="BC227" s="196"/>
      <c r="BD227" s="196"/>
      <c r="BE227" s="196"/>
      <c r="BF227" s="196"/>
      <c r="BG227" s="196"/>
      <c r="BH227" s="196"/>
      <c r="BI227" s="399" t="s">
        <v>1556</v>
      </c>
      <c r="BJ227" s="770">
        <f ca="1">W187+BG187+W221+BF220</f>
        <v>0</v>
      </c>
      <c r="BK227" s="527"/>
      <c r="BL227" s="526"/>
      <c r="BM227" s="399"/>
      <c r="BN227" s="399" t="s">
        <v>1557</v>
      </c>
      <c r="BO227" s="770">
        <f ca="1">Z187+BJ185+Z219+BI220</f>
        <v>0</v>
      </c>
      <c r="BP227" s="527"/>
      <c r="BQ227" s="526"/>
    </row>
    <row r="228" spans="1:70" ht="13.5" customHeight="1" x14ac:dyDescent="0.25">
      <c r="A228" s="269"/>
      <c r="C228" s="30"/>
    </row>
    <row r="229" spans="1:70" ht="13.5" customHeight="1" x14ac:dyDescent="0.25">
      <c r="A229" s="269"/>
      <c r="C229" s="30"/>
    </row>
    <row r="230" spans="1:70" ht="13.5" customHeight="1" x14ac:dyDescent="0.25">
      <c r="A230" s="269"/>
      <c r="C230" s="30"/>
    </row>
    <row r="231" spans="1:70" ht="13.5" customHeight="1" x14ac:dyDescent="0.25">
      <c r="A231" s="269"/>
    </row>
    <row r="232" spans="1:70" ht="13.5" customHeight="1" x14ac:dyDescent="0.25">
      <c r="A232" s="269"/>
    </row>
    <row r="233" spans="1:70" ht="13.5" customHeight="1" x14ac:dyDescent="0.25">
      <c r="A233" s="269"/>
    </row>
    <row r="236" spans="1:70" ht="13.5" customHeight="1" x14ac:dyDescent="0.25">
      <c r="B236" s="196" t="s">
        <v>1559</v>
      </c>
      <c r="C236" s="196"/>
      <c r="D236" s="196"/>
      <c r="E236" s="196"/>
      <c r="F236" s="196"/>
      <c r="G236" s="196"/>
      <c r="H236" s="196"/>
      <c r="I236" s="196"/>
      <c r="J236" s="196"/>
      <c r="K236" s="196"/>
      <c r="L236" s="196"/>
      <c r="M236" s="196"/>
      <c r="N236" s="196"/>
      <c r="O236" s="196"/>
      <c r="P236" s="196"/>
      <c r="Q236" s="196"/>
      <c r="R236" s="196"/>
      <c r="S236" s="196"/>
      <c r="T236" s="196"/>
      <c r="U236" s="196"/>
      <c r="V236" s="196"/>
      <c r="W236" s="196"/>
      <c r="X236" s="196"/>
      <c r="Y236" s="196"/>
      <c r="Z236" s="196"/>
      <c r="AA236" s="196"/>
      <c r="AB236" s="399"/>
      <c r="AC236" s="399"/>
      <c r="AD236" s="399"/>
      <c r="AE236" s="399"/>
      <c r="AF236" s="196"/>
      <c r="AG236" s="196"/>
      <c r="AH236" s="196"/>
      <c r="AK236" s="196"/>
      <c r="AL236" s="196"/>
      <c r="AM236" s="196"/>
      <c r="AN236" s="196"/>
      <c r="AO236" s="196"/>
      <c r="AP236" s="196"/>
      <c r="AQ236" s="196"/>
      <c r="AR236" s="196"/>
      <c r="AS236" s="196"/>
      <c r="AT236" s="196"/>
      <c r="AU236" s="196"/>
      <c r="AV236" s="196"/>
      <c r="AW236" s="196"/>
      <c r="AX236" s="196"/>
      <c r="AY236" s="196"/>
      <c r="AZ236" s="196"/>
      <c r="BA236" s="196"/>
      <c r="BB236" s="196"/>
      <c r="BC236" s="196"/>
      <c r="BD236" s="196"/>
      <c r="BE236" s="196"/>
      <c r="BF236" s="196"/>
      <c r="BG236" s="196"/>
      <c r="BH236" s="196"/>
      <c r="BI236" s="196"/>
      <c r="BJ236" s="196"/>
      <c r="BK236" s="399"/>
      <c r="BL236" s="399"/>
      <c r="BM236" s="399"/>
      <c r="BN236" s="399"/>
      <c r="BO236" s="196"/>
      <c r="BP236" s="196"/>
      <c r="BQ236" s="196"/>
      <c r="BR236" s="196"/>
    </row>
    <row r="237" spans="1:70" ht="13.5" customHeight="1" x14ac:dyDescent="0.25">
      <c r="B237" s="136"/>
      <c r="C237" s="136"/>
    </row>
    <row r="240" spans="1:70" ht="13.5" customHeight="1" x14ac:dyDescent="0.25">
      <c r="B240" t="s">
        <v>1560</v>
      </c>
      <c r="AK240" t="s">
        <v>1561</v>
      </c>
      <c r="BR240" s="41"/>
    </row>
    <row r="241" spans="2:70" ht="13.5" customHeight="1" x14ac:dyDescent="0.25">
      <c r="AK241" s="41"/>
      <c r="AL241" s="41"/>
      <c r="AM241" s="41"/>
      <c r="AW241" s="269"/>
      <c r="BR241" s="41"/>
    </row>
    <row r="242" spans="2:70" ht="13.5" customHeight="1" x14ac:dyDescent="0.25">
      <c r="B242" s="101" t="s">
        <v>315</v>
      </c>
      <c r="C242" s="215"/>
      <c r="D242" s="215"/>
      <c r="E242" s="393"/>
      <c r="F242" s="402" t="s">
        <v>570</v>
      </c>
      <c r="G242" s="673" t="s">
        <v>500</v>
      </c>
      <c r="H242" s="530"/>
      <c r="I242" s="633" t="s">
        <v>1520</v>
      </c>
      <c r="J242" s="529"/>
      <c r="K242" s="530"/>
      <c r="L242" s="633" t="s">
        <v>1521</v>
      </c>
      <c r="M242" s="529"/>
      <c r="N242" s="530"/>
      <c r="O242" s="633" t="s">
        <v>1529</v>
      </c>
      <c r="P242" s="529"/>
      <c r="Q242" s="529"/>
      <c r="R242" s="530"/>
      <c r="S242" s="633" t="s">
        <v>1530</v>
      </c>
      <c r="T242" s="529"/>
      <c r="U242" s="529"/>
      <c r="V242" s="530"/>
      <c r="W242" s="633" t="s">
        <v>1531</v>
      </c>
      <c r="X242" s="529"/>
      <c r="Y242" s="530"/>
      <c r="Z242" s="633" t="s">
        <v>1532</v>
      </c>
      <c r="AA242" s="529"/>
      <c r="AB242" s="530"/>
      <c r="AC242" s="633" t="s">
        <v>1524</v>
      </c>
      <c r="AD242" s="529"/>
      <c r="AE242" s="530"/>
      <c r="AF242" s="633" t="s">
        <v>1525</v>
      </c>
      <c r="AG242" s="529"/>
      <c r="AH242" s="530"/>
      <c r="AL242" s="60" t="s">
        <v>1562</v>
      </c>
      <c r="BR242" s="41"/>
    </row>
    <row r="243" spans="2:70" ht="13.5" customHeight="1" x14ac:dyDescent="0.25">
      <c r="B243" s="404"/>
      <c r="C243" s="269"/>
      <c r="D243" s="269"/>
      <c r="E243" s="273"/>
      <c r="F243" s="273"/>
      <c r="G243" s="749"/>
      <c r="H243" s="532"/>
      <c r="I243" s="747"/>
      <c r="J243" s="505"/>
      <c r="K243" s="532"/>
      <c r="L243" s="748"/>
      <c r="M243" s="505"/>
      <c r="N243" s="532"/>
      <c r="O243" s="748"/>
      <c r="P243" s="505"/>
      <c r="Q243" s="505"/>
      <c r="R243" s="532"/>
      <c r="S243" s="748"/>
      <c r="T243" s="505"/>
      <c r="U243" s="505"/>
      <c r="V243" s="532"/>
      <c r="W243" s="748">
        <f t="shared" ref="W243:W254" si="11">G243*O243</f>
        <v>0</v>
      </c>
      <c r="X243" s="505"/>
      <c r="Y243" s="532"/>
      <c r="Z243" s="748">
        <f t="shared" ref="Z243:Z254" si="12">G243*S243</f>
        <v>0</v>
      </c>
      <c r="AA243" s="505"/>
      <c r="AB243" s="532"/>
      <c r="AC243" s="747"/>
      <c r="AD243" s="505"/>
      <c r="AE243" s="532"/>
      <c r="AF243" s="748"/>
      <c r="AG243" s="505"/>
      <c r="AH243" s="532"/>
      <c r="AL243" s="60" t="s">
        <v>1563</v>
      </c>
      <c r="BR243" s="41"/>
    </row>
    <row r="244" spans="2:70" ht="13.5" customHeight="1" x14ac:dyDescent="0.25">
      <c r="B244" s="404"/>
      <c r="C244" s="269"/>
      <c r="D244" s="269"/>
      <c r="E244" s="273"/>
      <c r="F244" s="273"/>
      <c r="G244" s="749"/>
      <c r="H244" s="532"/>
      <c r="I244" s="747"/>
      <c r="J244" s="505"/>
      <c r="K244" s="532"/>
      <c r="L244" s="748"/>
      <c r="M244" s="505"/>
      <c r="N244" s="532"/>
      <c r="O244" s="748"/>
      <c r="P244" s="505"/>
      <c r="Q244" s="505"/>
      <c r="R244" s="532"/>
      <c r="S244" s="748"/>
      <c r="T244" s="505"/>
      <c r="U244" s="505"/>
      <c r="V244" s="532"/>
      <c r="W244" s="748">
        <f t="shared" si="11"/>
        <v>0</v>
      </c>
      <c r="X244" s="505"/>
      <c r="Y244" s="532"/>
      <c r="Z244" s="748">
        <f t="shared" si="12"/>
        <v>0</v>
      </c>
      <c r="AA244" s="505"/>
      <c r="AB244" s="532"/>
      <c r="AC244" s="747"/>
      <c r="AD244" s="505"/>
      <c r="AE244" s="532"/>
      <c r="AF244" s="748"/>
      <c r="AG244" s="505"/>
      <c r="AH244" s="532"/>
      <c r="AL244" s="60" t="s">
        <v>1514</v>
      </c>
    </row>
    <row r="245" spans="2:70" ht="13.5" customHeight="1" x14ac:dyDescent="0.25">
      <c r="B245" s="404"/>
      <c r="C245" s="269"/>
      <c r="D245" s="269"/>
      <c r="E245" s="273"/>
      <c r="F245" s="273"/>
      <c r="G245" s="749"/>
      <c r="H245" s="532"/>
      <c r="I245" s="747"/>
      <c r="J245" s="505"/>
      <c r="K245" s="532"/>
      <c r="L245" s="748"/>
      <c r="M245" s="505"/>
      <c r="N245" s="532"/>
      <c r="O245" s="748"/>
      <c r="P245" s="505"/>
      <c r="Q245" s="505"/>
      <c r="R245" s="532"/>
      <c r="S245" s="748"/>
      <c r="T245" s="505"/>
      <c r="U245" s="505"/>
      <c r="V245" s="532"/>
      <c r="W245" s="748">
        <f t="shared" si="11"/>
        <v>0</v>
      </c>
      <c r="X245" s="505"/>
      <c r="Y245" s="532"/>
      <c r="Z245" s="748">
        <f t="shared" si="12"/>
        <v>0</v>
      </c>
      <c r="AA245" s="505"/>
      <c r="AB245" s="532"/>
      <c r="AC245" s="747"/>
      <c r="AD245" s="505"/>
      <c r="AE245" s="532"/>
      <c r="AF245" s="748"/>
      <c r="AG245" s="505"/>
      <c r="AH245" s="532"/>
    </row>
    <row r="246" spans="2:70" ht="13.5" customHeight="1" x14ac:dyDescent="0.25">
      <c r="B246" s="404"/>
      <c r="C246" s="269"/>
      <c r="D246" s="269"/>
      <c r="E246" s="273"/>
      <c r="F246" s="273"/>
      <c r="G246" s="749"/>
      <c r="H246" s="532"/>
      <c r="I246" s="747"/>
      <c r="J246" s="505"/>
      <c r="K246" s="532"/>
      <c r="L246" s="748"/>
      <c r="M246" s="505"/>
      <c r="N246" s="532"/>
      <c r="O246" s="748"/>
      <c r="P246" s="505"/>
      <c r="Q246" s="505"/>
      <c r="R246" s="532"/>
      <c r="S246" s="748"/>
      <c r="T246" s="505"/>
      <c r="U246" s="505"/>
      <c r="V246" s="532"/>
      <c r="W246" s="748">
        <f t="shared" si="11"/>
        <v>0</v>
      </c>
      <c r="X246" s="505"/>
      <c r="Y246" s="532"/>
      <c r="Z246" s="748">
        <f t="shared" si="12"/>
        <v>0</v>
      </c>
      <c r="AA246" s="505"/>
      <c r="AB246" s="532"/>
      <c r="AC246" s="747"/>
      <c r="AD246" s="505"/>
      <c r="AE246" s="532"/>
      <c r="AF246" s="748"/>
      <c r="AG246" s="505"/>
      <c r="AH246" s="532"/>
      <c r="AK246" s="101" t="s">
        <v>315</v>
      </c>
      <c r="AL246" s="215"/>
      <c r="AM246" s="215"/>
      <c r="AN246" s="64"/>
      <c r="AO246" s="64"/>
      <c r="AP246" s="64"/>
      <c r="AQ246" s="64"/>
      <c r="AR246" s="64"/>
      <c r="AS246" s="64"/>
      <c r="AT246" s="64"/>
      <c r="AU246" s="64"/>
      <c r="AV246" s="64"/>
      <c r="AW246" s="64"/>
      <c r="AX246" s="64"/>
      <c r="AY246" s="633" t="s">
        <v>1564</v>
      </c>
      <c r="AZ246" s="529"/>
      <c r="BA246" s="529"/>
      <c r="BB246" s="530"/>
      <c r="BC246" s="633" t="s">
        <v>1521</v>
      </c>
      <c r="BD246" s="529"/>
      <c r="BE246" s="530"/>
      <c r="BF246" s="402" t="s">
        <v>570</v>
      </c>
      <c r="BG246" s="114" t="s">
        <v>1522</v>
      </c>
      <c r="BH246" s="234"/>
      <c r="BI246" s="234"/>
      <c r="BJ246" s="114" t="s">
        <v>1523</v>
      </c>
      <c r="BK246" s="234"/>
      <c r="BL246" s="234"/>
      <c r="BM246" s="114" t="s">
        <v>1524</v>
      </c>
      <c r="BN246" s="234"/>
      <c r="BO246" s="234"/>
      <c r="BP246" s="633" t="s">
        <v>1525</v>
      </c>
      <c r="BQ246" s="529"/>
      <c r="BR246" s="530"/>
    </row>
    <row r="247" spans="2:70" ht="13.5" customHeight="1" x14ac:dyDescent="0.25">
      <c r="B247" s="404"/>
      <c r="C247" s="269"/>
      <c r="D247" s="269"/>
      <c r="E247" s="273"/>
      <c r="F247" s="273"/>
      <c r="G247" s="749"/>
      <c r="H247" s="532"/>
      <c r="I247" s="747"/>
      <c r="J247" s="505"/>
      <c r="K247" s="532"/>
      <c r="L247" s="748"/>
      <c r="M247" s="505"/>
      <c r="N247" s="532"/>
      <c r="O247" s="748"/>
      <c r="P247" s="505"/>
      <c r="Q247" s="505"/>
      <c r="R247" s="532"/>
      <c r="S247" s="748"/>
      <c r="T247" s="505"/>
      <c r="U247" s="505"/>
      <c r="V247" s="532"/>
      <c r="W247" s="748">
        <f t="shared" si="11"/>
        <v>0</v>
      </c>
      <c r="X247" s="505"/>
      <c r="Y247" s="532"/>
      <c r="Z247" s="748">
        <f t="shared" si="12"/>
        <v>0</v>
      </c>
      <c r="AA247" s="505"/>
      <c r="AB247" s="532"/>
      <c r="AC247" s="747"/>
      <c r="AD247" s="505"/>
      <c r="AE247" s="532"/>
      <c r="AF247" s="748"/>
      <c r="AG247" s="505"/>
      <c r="AH247" s="532"/>
      <c r="AK247" s="404"/>
      <c r="AL247" s="269"/>
      <c r="AM247" s="269"/>
      <c r="AY247" s="747"/>
      <c r="AZ247" s="505"/>
      <c r="BA247" s="505"/>
      <c r="BB247" s="532"/>
      <c r="BC247" s="748"/>
      <c r="BD247" s="505"/>
      <c r="BE247" s="532"/>
      <c r="BF247" s="397"/>
      <c r="BG247" s="761"/>
      <c r="BH247" s="505"/>
      <c r="BI247" s="532"/>
      <c r="BJ247" s="761"/>
      <c r="BK247" s="505"/>
      <c r="BL247" s="532"/>
      <c r="BM247" s="749"/>
      <c r="BN247" s="505"/>
      <c r="BO247" s="532"/>
      <c r="BP247" s="748"/>
      <c r="BQ247" s="505"/>
      <c r="BR247" s="532"/>
    </row>
    <row r="248" spans="2:70" ht="13.5" customHeight="1" x14ac:dyDescent="0.25">
      <c r="B248" s="404"/>
      <c r="C248" s="269"/>
      <c r="D248" s="269"/>
      <c r="E248" s="273"/>
      <c r="F248" s="273"/>
      <c r="G248" s="749"/>
      <c r="H248" s="532"/>
      <c r="I248" s="747"/>
      <c r="J248" s="505"/>
      <c r="K248" s="532"/>
      <c r="L248" s="748"/>
      <c r="M248" s="505"/>
      <c r="N248" s="532"/>
      <c r="O248" s="748"/>
      <c r="P248" s="505"/>
      <c r="Q248" s="505"/>
      <c r="R248" s="532"/>
      <c r="S248" s="748"/>
      <c r="T248" s="505"/>
      <c r="U248" s="505"/>
      <c r="V248" s="532"/>
      <c r="W248" s="748">
        <f t="shared" si="11"/>
        <v>0</v>
      </c>
      <c r="X248" s="505"/>
      <c r="Y248" s="532"/>
      <c r="Z248" s="748">
        <f t="shared" si="12"/>
        <v>0</v>
      </c>
      <c r="AA248" s="505"/>
      <c r="AB248" s="532"/>
      <c r="AC248" s="747"/>
      <c r="AD248" s="505"/>
      <c r="AE248" s="532"/>
      <c r="AF248" s="748"/>
      <c r="AG248" s="505"/>
      <c r="AH248" s="532"/>
      <c r="AK248" s="404"/>
      <c r="AL248" s="269"/>
      <c r="AM248" s="269"/>
      <c r="AY248" s="747"/>
      <c r="AZ248" s="505"/>
      <c r="BA248" s="505"/>
      <c r="BB248" s="532"/>
      <c r="BC248" s="748"/>
      <c r="BD248" s="505"/>
      <c r="BE248" s="532"/>
      <c r="BF248" s="397"/>
      <c r="BG248" s="761"/>
      <c r="BH248" s="505"/>
      <c r="BI248" s="532"/>
      <c r="BJ248" s="761"/>
      <c r="BK248" s="505"/>
      <c r="BL248" s="532"/>
      <c r="BM248" s="749"/>
      <c r="BN248" s="505"/>
      <c r="BO248" s="532"/>
      <c r="BP248" s="748"/>
      <c r="BQ248" s="505"/>
      <c r="BR248" s="532"/>
    </row>
    <row r="249" spans="2:70" ht="13.5" customHeight="1" x14ac:dyDescent="0.25">
      <c r="B249" s="404"/>
      <c r="C249" s="269"/>
      <c r="D249" s="269"/>
      <c r="E249" s="273"/>
      <c r="F249" s="273"/>
      <c r="G249" s="749"/>
      <c r="H249" s="532"/>
      <c r="I249" s="747"/>
      <c r="J249" s="505"/>
      <c r="K249" s="532"/>
      <c r="L249" s="748"/>
      <c r="M249" s="505"/>
      <c r="N249" s="532"/>
      <c r="O249" s="748"/>
      <c r="P249" s="505"/>
      <c r="Q249" s="505"/>
      <c r="R249" s="532"/>
      <c r="S249" s="748"/>
      <c r="T249" s="505"/>
      <c r="U249" s="505"/>
      <c r="V249" s="532"/>
      <c r="W249" s="748">
        <f t="shared" si="11"/>
        <v>0</v>
      </c>
      <c r="X249" s="505"/>
      <c r="Y249" s="532"/>
      <c r="Z249" s="748">
        <f t="shared" si="12"/>
        <v>0</v>
      </c>
      <c r="AA249" s="505"/>
      <c r="AB249" s="532"/>
      <c r="AC249" s="747"/>
      <c r="AD249" s="505"/>
      <c r="AE249" s="532"/>
      <c r="AF249" s="748"/>
      <c r="AG249" s="505"/>
      <c r="AH249" s="532"/>
      <c r="AK249" s="404"/>
      <c r="AL249" s="269"/>
      <c r="AM249" s="269"/>
      <c r="AY249" s="747"/>
      <c r="AZ249" s="505"/>
      <c r="BA249" s="505"/>
      <c r="BB249" s="532"/>
      <c r="BC249" s="748"/>
      <c r="BD249" s="505"/>
      <c r="BE249" s="532"/>
      <c r="BF249" s="397"/>
      <c r="BG249" s="761"/>
      <c r="BH249" s="505"/>
      <c r="BI249" s="532"/>
      <c r="BJ249" s="761"/>
      <c r="BK249" s="505"/>
      <c r="BL249" s="532"/>
      <c r="BM249" s="749"/>
      <c r="BN249" s="505"/>
      <c r="BO249" s="532"/>
      <c r="BP249" s="748"/>
      <c r="BQ249" s="505"/>
      <c r="BR249" s="532"/>
    </row>
    <row r="250" spans="2:70" ht="13.5" customHeight="1" x14ac:dyDescent="0.25">
      <c r="B250" s="404"/>
      <c r="C250" s="269"/>
      <c r="D250" s="269"/>
      <c r="E250" s="273"/>
      <c r="F250" s="273"/>
      <c r="G250" s="749"/>
      <c r="H250" s="532"/>
      <c r="I250" s="747"/>
      <c r="J250" s="505"/>
      <c r="K250" s="532"/>
      <c r="L250" s="748"/>
      <c r="M250" s="505"/>
      <c r="N250" s="532"/>
      <c r="O250" s="748"/>
      <c r="P250" s="505"/>
      <c r="Q250" s="505"/>
      <c r="R250" s="532"/>
      <c r="S250" s="748"/>
      <c r="T250" s="505"/>
      <c r="U250" s="505"/>
      <c r="V250" s="532"/>
      <c r="W250" s="748">
        <f t="shared" si="11"/>
        <v>0</v>
      </c>
      <c r="X250" s="505"/>
      <c r="Y250" s="532"/>
      <c r="Z250" s="748">
        <f t="shared" si="12"/>
        <v>0</v>
      </c>
      <c r="AA250" s="505"/>
      <c r="AB250" s="532"/>
      <c r="AC250" s="747"/>
      <c r="AD250" s="505"/>
      <c r="AE250" s="532"/>
      <c r="AF250" s="748"/>
      <c r="AG250" s="505"/>
      <c r="AH250" s="532"/>
      <c r="AK250" s="404"/>
      <c r="AL250" s="269"/>
      <c r="AM250" s="269"/>
      <c r="AY250" s="747"/>
      <c r="AZ250" s="505"/>
      <c r="BA250" s="505"/>
      <c r="BB250" s="532"/>
      <c r="BC250" s="748"/>
      <c r="BD250" s="505"/>
      <c r="BE250" s="532"/>
      <c r="BF250" s="397"/>
      <c r="BG250" s="761"/>
      <c r="BH250" s="505"/>
      <c r="BI250" s="532"/>
      <c r="BJ250" s="761"/>
      <c r="BK250" s="505"/>
      <c r="BL250" s="532"/>
      <c r="BM250" s="749"/>
      <c r="BN250" s="505"/>
      <c r="BO250" s="532"/>
      <c r="BP250" s="748"/>
      <c r="BQ250" s="505"/>
      <c r="BR250" s="532"/>
    </row>
    <row r="251" spans="2:70" ht="13.5" customHeight="1" x14ac:dyDescent="0.25">
      <c r="B251" s="404"/>
      <c r="C251" s="269"/>
      <c r="D251" s="269"/>
      <c r="E251" s="273"/>
      <c r="F251" s="273"/>
      <c r="G251" s="749"/>
      <c r="H251" s="532"/>
      <c r="I251" s="747"/>
      <c r="J251" s="505"/>
      <c r="K251" s="532"/>
      <c r="L251" s="748"/>
      <c r="M251" s="505"/>
      <c r="N251" s="532"/>
      <c r="O251" s="748"/>
      <c r="P251" s="505"/>
      <c r="Q251" s="505"/>
      <c r="R251" s="532"/>
      <c r="S251" s="748"/>
      <c r="T251" s="505"/>
      <c r="U251" s="505"/>
      <c r="V251" s="532"/>
      <c r="W251" s="748">
        <f t="shared" si="11"/>
        <v>0</v>
      </c>
      <c r="X251" s="505"/>
      <c r="Y251" s="532"/>
      <c r="Z251" s="748">
        <f t="shared" si="12"/>
        <v>0</v>
      </c>
      <c r="AA251" s="505"/>
      <c r="AB251" s="532"/>
      <c r="AC251" s="747"/>
      <c r="AD251" s="505"/>
      <c r="AE251" s="532"/>
      <c r="AF251" s="748"/>
      <c r="AG251" s="505"/>
      <c r="AH251" s="532"/>
      <c r="AK251" s="404"/>
      <c r="AL251" s="269"/>
      <c r="AM251" s="269"/>
      <c r="AY251" s="747"/>
      <c r="AZ251" s="505"/>
      <c r="BA251" s="505"/>
      <c r="BB251" s="532"/>
      <c r="BC251" s="748"/>
      <c r="BD251" s="505"/>
      <c r="BE251" s="532"/>
      <c r="BF251" s="397"/>
      <c r="BG251" s="761"/>
      <c r="BH251" s="505"/>
      <c r="BI251" s="532"/>
      <c r="BJ251" s="761"/>
      <c r="BK251" s="505"/>
      <c r="BL251" s="532"/>
      <c r="BM251" s="749"/>
      <c r="BN251" s="505"/>
      <c r="BO251" s="532"/>
      <c r="BP251" s="748"/>
      <c r="BQ251" s="505"/>
      <c r="BR251" s="532"/>
    </row>
    <row r="252" spans="2:70" ht="13.5" customHeight="1" x14ac:dyDescent="0.25">
      <c r="B252" s="404"/>
      <c r="C252" s="269"/>
      <c r="D252" s="269"/>
      <c r="E252" s="273"/>
      <c r="F252" s="273"/>
      <c r="G252" s="749"/>
      <c r="H252" s="532"/>
      <c r="I252" s="747"/>
      <c r="J252" s="505"/>
      <c r="K252" s="532"/>
      <c r="L252" s="748"/>
      <c r="M252" s="505"/>
      <c r="N252" s="532"/>
      <c r="O252" s="748"/>
      <c r="P252" s="505"/>
      <c r="Q252" s="505"/>
      <c r="R252" s="532"/>
      <c r="S252" s="748"/>
      <c r="T252" s="505"/>
      <c r="U252" s="505"/>
      <c r="V252" s="532"/>
      <c r="W252" s="748">
        <f t="shared" si="11"/>
        <v>0</v>
      </c>
      <c r="X252" s="505"/>
      <c r="Y252" s="532"/>
      <c r="Z252" s="748">
        <f t="shared" si="12"/>
        <v>0</v>
      </c>
      <c r="AA252" s="505"/>
      <c r="AB252" s="532"/>
      <c r="AC252" s="747"/>
      <c r="AD252" s="505"/>
      <c r="AE252" s="532"/>
      <c r="AF252" s="748"/>
      <c r="AG252" s="505"/>
      <c r="AH252" s="532"/>
      <c r="AK252" s="404"/>
      <c r="AL252" s="269"/>
      <c r="AM252" s="269"/>
      <c r="AY252" s="747"/>
      <c r="AZ252" s="505"/>
      <c r="BA252" s="505"/>
      <c r="BB252" s="532"/>
      <c r="BC252" s="748"/>
      <c r="BD252" s="505"/>
      <c r="BE252" s="532"/>
      <c r="BF252" s="397"/>
      <c r="BG252" s="761"/>
      <c r="BH252" s="505"/>
      <c r="BI252" s="532"/>
      <c r="BJ252" s="761"/>
      <c r="BK252" s="505"/>
      <c r="BL252" s="532"/>
      <c r="BM252" s="749"/>
      <c r="BN252" s="505"/>
      <c r="BO252" s="532"/>
      <c r="BP252" s="748"/>
      <c r="BQ252" s="505"/>
      <c r="BR252" s="532"/>
    </row>
    <row r="253" spans="2:70" ht="13.5" customHeight="1" x14ac:dyDescent="0.25">
      <c r="B253" s="404"/>
      <c r="C253" s="269"/>
      <c r="D253" s="269"/>
      <c r="E253" s="273"/>
      <c r="F253" s="273"/>
      <c r="G253" s="749"/>
      <c r="H253" s="532"/>
      <c r="I253" s="747"/>
      <c r="J253" s="505"/>
      <c r="K253" s="532"/>
      <c r="L253" s="748"/>
      <c r="M253" s="505"/>
      <c r="N253" s="532"/>
      <c r="O253" s="748"/>
      <c r="P253" s="505"/>
      <c r="Q253" s="505"/>
      <c r="R253" s="532"/>
      <c r="S253" s="748"/>
      <c r="T253" s="505"/>
      <c r="U253" s="505"/>
      <c r="V253" s="532"/>
      <c r="W253" s="748">
        <f t="shared" si="11"/>
        <v>0</v>
      </c>
      <c r="X253" s="505"/>
      <c r="Y253" s="532"/>
      <c r="Z253" s="748">
        <f t="shared" si="12"/>
        <v>0</v>
      </c>
      <c r="AA253" s="505"/>
      <c r="AB253" s="532"/>
      <c r="AC253" s="747"/>
      <c r="AD253" s="505"/>
      <c r="AE253" s="532"/>
      <c r="AF253" s="748"/>
      <c r="AG253" s="505"/>
      <c r="AH253" s="532"/>
      <c r="AK253" s="404"/>
      <c r="AL253" s="269"/>
      <c r="AM253" s="269"/>
      <c r="AY253" s="747"/>
      <c r="AZ253" s="505"/>
      <c r="BA253" s="505"/>
      <c r="BB253" s="532"/>
      <c r="BC253" s="748"/>
      <c r="BD253" s="505"/>
      <c r="BE253" s="532"/>
      <c r="BF253" s="397"/>
      <c r="BG253" s="761"/>
      <c r="BH253" s="505"/>
      <c r="BI253" s="532"/>
      <c r="BJ253" s="761"/>
      <c r="BK253" s="505"/>
      <c r="BL253" s="532"/>
      <c r="BM253" s="749"/>
      <c r="BN253" s="505"/>
      <c r="BO253" s="532"/>
      <c r="BP253" s="748"/>
      <c r="BQ253" s="505"/>
      <c r="BR253" s="532"/>
    </row>
    <row r="254" spans="2:70" ht="13.5" customHeight="1" x14ac:dyDescent="0.25">
      <c r="B254" s="404"/>
      <c r="C254" s="269"/>
      <c r="D254" s="269"/>
      <c r="E254" s="273"/>
      <c r="F254" s="273"/>
      <c r="G254" s="749"/>
      <c r="H254" s="532"/>
      <c r="I254" s="747"/>
      <c r="J254" s="505"/>
      <c r="K254" s="532"/>
      <c r="L254" s="748"/>
      <c r="M254" s="505"/>
      <c r="N254" s="532"/>
      <c r="O254" s="748"/>
      <c r="P254" s="505"/>
      <c r="Q254" s="505"/>
      <c r="R254" s="532"/>
      <c r="S254" s="748"/>
      <c r="T254" s="505"/>
      <c r="U254" s="505"/>
      <c r="V254" s="532"/>
      <c r="W254" s="748">
        <f t="shared" si="11"/>
        <v>0</v>
      </c>
      <c r="X254" s="505"/>
      <c r="Y254" s="532"/>
      <c r="Z254" s="748">
        <f t="shared" si="12"/>
        <v>0</v>
      </c>
      <c r="AA254" s="505"/>
      <c r="AB254" s="532"/>
      <c r="AC254" s="756"/>
      <c r="AD254" s="503"/>
      <c r="AE254" s="524"/>
      <c r="AF254" s="569"/>
      <c r="AG254" s="503"/>
      <c r="AH254" s="524"/>
      <c r="AK254" s="404"/>
      <c r="AL254" s="269"/>
      <c r="AM254" s="269"/>
      <c r="AY254" s="747"/>
      <c r="AZ254" s="505"/>
      <c r="BA254" s="505"/>
      <c r="BB254" s="532"/>
      <c r="BC254" s="748"/>
      <c r="BD254" s="505"/>
      <c r="BE254" s="532"/>
      <c r="BF254" s="397"/>
      <c r="BG254" s="761"/>
      <c r="BH254" s="505"/>
      <c r="BI254" s="532"/>
      <c r="BJ254" s="761"/>
      <c r="BK254" s="505"/>
      <c r="BL254" s="532"/>
      <c r="BM254" s="749"/>
      <c r="BN254" s="505"/>
      <c r="BO254" s="532"/>
      <c r="BP254" s="748"/>
      <c r="BQ254" s="505"/>
      <c r="BR254" s="532"/>
    </row>
    <row r="255" spans="2:70" ht="13.5" customHeight="1" x14ac:dyDescent="0.25">
      <c r="B255" s="97">
        <v>41</v>
      </c>
      <c r="C255" s="289" t="s">
        <v>1534</v>
      </c>
      <c r="D255" s="289"/>
      <c r="E255" s="289"/>
      <c r="F255" s="289"/>
      <c r="G255" s="289"/>
      <c r="H255" s="289"/>
      <c r="I255" s="289"/>
      <c r="J255" s="289"/>
      <c r="K255" s="289"/>
      <c r="L255" s="289"/>
      <c r="M255" s="405"/>
      <c r="N255" s="405"/>
      <c r="O255" s="405"/>
      <c r="P255" s="405"/>
      <c r="Q255" s="405"/>
      <c r="R255" s="405"/>
      <c r="S255" s="405"/>
      <c r="T255" s="289"/>
      <c r="U255" s="289"/>
      <c r="V255" s="289"/>
      <c r="W255" s="554">
        <f>SUM(W243:Y254)</f>
        <v>0</v>
      </c>
      <c r="X255" s="527"/>
      <c r="Y255" s="526"/>
      <c r="Z255" s="554">
        <f>SUM(Z243:AB254)</f>
        <v>0</v>
      </c>
      <c r="AA255" s="527"/>
      <c r="AB255" s="526"/>
      <c r="AK255" s="404"/>
      <c r="AL255" s="269"/>
      <c r="AM255" s="269"/>
      <c r="AY255" s="747"/>
      <c r="AZ255" s="505"/>
      <c r="BA255" s="505"/>
      <c r="BB255" s="532"/>
      <c r="BC255" s="748"/>
      <c r="BD255" s="505"/>
      <c r="BE255" s="532"/>
      <c r="BF255" s="397"/>
      <c r="BG255" s="761"/>
      <c r="BH255" s="505"/>
      <c r="BI255" s="532"/>
      <c r="BJ255" s="761"/>
      <c r="BK255" s="505"/>
      <c r="BL255" s="532"/>
      <c r="BM255" s="749"/>
      <c r="BN255" s="505"/>
      <c r="BO255" s="532"/>
      <c r="BP255" s="748"/>
      <c r="BQ255" s="505"/>
      <c r="BR255" s="532"/>
    </row>
    <row r="256" spans="2:70" ht="13.5" customHeight="1" x14ac:dyDescent="0.25">
      <c r="B256" s="46">
        <v>42</v>
      </c>
      <c r="C256" s="47" t="s">
        <v>1460</v>
      </c>
      <c r="D256" s="47"/>
      <c r="E256" s="47"/>
      <c r="F256" s="47"/>
      <c r="G256" s="47"/>
      <c r="H256" s="47"/>
      <c r="I256" s="47"/>
      <c r="J256" s="47"/>
      <c r="K256" s="47"/>
      <c r="L256" s="47"/>
      <c r="M256" s="406"/>
      <c r="N256" s="406"/>
      <c r="O256" s="406"/>
      <c r="P256" s="406"/>
      <c r="Q256" s="406"/>
      <c r="R256" s="406"/>
      <c r="S256" s="406"/>
      <c r="T256" s="47"/>
      <c r="U256" s="47"/>
      <c r="V256" s="47"/>
      <c r="W256" s="554"/>
      <c r="X256" s="527"/>
      <c r="Y256" s="526"/>
      <c r="Z256" s="554"/>
      <c r="AA256" s="527"/>
      <c r="AB256" s="526"/>
      <c r="AK256" s="404"/>
      <c r="AL256" s="269"/>
      <c r="AM256" s="269"/>
      <c r="AY256" s="747"/>
      <c r="AZ256" s="505"/>
      <c r="BA256" s="505"/>
      <c r="BB256" s="532"/>
      <c r="BC256" s="748"/>
      <c r="BD256" s="505"/>
      <c r="BE256" s="532"/>
      <c r="BF256" s="397"/>
      <c r="BG256" s="761"/>
      <c r="BH256" s="505"/>
      <c r="BI256" s="532"/>
      <c r="BJ256" s="761"/>
      <c r="BK256" s="505"/>
      <c r="BL256" s="532"/>
      <c r="BM256" s="749"/>
      <c r="BN256" s="505"/>
      <c r="BO256" s="532"/>
      <c r="BP256" s="748"/>
      <c r="BQ256" s="505"/>
      <c r="BR256" s="532"/>
    </row>
    <row r="257" spans="37:70" ht="13.5" customHeight="1" x14ac:dyDescent="0.25">
      <c r="AK257" s="404"/>
      <c r="AL257" s="269"/>
      <c r="AM257" s="269"/>
      <c r="AY257" s="747"/>
      <c r="AZ257" s="505"/>
      <c r="BA257" s="505"/>
      <c r="BB257" s="532"/>
      <c r="BC257" s="748"/>
      <c r="BD257" s="505"/>
      <c r="BE257" s="532"/>
      <c r="BF257" s="397"/>
      <c r="BG257" s="761"/>
      <c r="BH257" s="505"/>
      <c r="BI257" s="532"/>
      <c r="BJ257" s="761"/>
      <c r="BK257" s="505"/>
      <c r="BL257" s="532"/>
      <c r="BM257" s="749"/>
      <c r="BN257" s="505"/>
      <c r="BO257" s="532"/>
      <c r="BP257" s="748"/>
      <c r="BQ257" s="505"/>
      <c r="BR257" s="532"/>
    </row>
    <row r="258" spans="37:70" ht="13.5" customHeight="1" x14ac:dyDescent="0.25">
      <c r="AK258" s="404"/>
      <c r="AL258" s="269"/>
      <c r="AM258" s="269"/>
      <c r="AY258" s="747"/>
      <c r="AZ258" s="505"/>
      <c r="BA258" s="505"/>
      <c r="BB258" s="532"/>
      <c r="BC258" s="748"/>
      <c r="BD258" s="505"/>
      <c r="BE258" s="532"/>
      <c r="BF258" s="397"/>
      <c r="BG258" s="761"/>
      <c r="BH258" s="505"/>
      <c r="BI258" s="532"/>
      <c r="BJ258" s="761"/>
      <c r="BK258" s="505"/>
      <c r="BL258" s="532"/>
      <c r="BM258" s="749"/>
      <c r="BN258" s="505"/>
      <c r="BO258" s="532"/>
      <c r="BP258" s="748"/>
      <c r="BQ258" s="505"/>
      <c r="BR258" s="532"/>
    </row>
    <row r="259" spans="37:70" ht="13.5" customHeight="1" x14ac:dyDescent="0.25">
      <c r="AK259" s="404"/>
      <c r="AL259" s="269"/>
      <c r="AM259" s="269"/>
      <c r="AY259" s="747"/>
      <c r="AZ259" s="505"/>
      <c r="BA259" s="505"/>
      <c r="BB259" s="532"/>
      <c r="BC259" s="748"/>
      <c r="BD259" s="505"/>
      <c r="BE259" s="532"/>
      <c r="BF259" s="397"/>
      <c r="BG259" s="761"/>
      <c r="BH259" s="505"/>
      <c r="BI259" s="532"/>
      <c r="BJ259" s="761"/>
      <c r="BK259" s="505"/>
      <c r="BL259" s="532"/>
      <c r="BM259" s="749"/>
      <c r="BN259" s="505"/>
      <c r="BO259" s="532"/>
      <c r="BP259" s="748"/>
      <c r="BQ259" s="505"/>
      <c r="BR259" s="532"/>
    </row>
    <row r="260" spans="37:70" ht="13.5" customHeight="1" x14ac:dyDescent="0.25">
      <c r="AK260" s="111"/>
      <c r="AL260" s="110"/>
      <c r="AM260" s="110"/>
      <c r="AN260" s="23"/>
      <c r="AO260" s="23"/>
      <c r="AP260" s="23"/>
      <c r="AQ260" s="23"/>
      <c r="AR260" s="23"/>
      <c r="AS260" s="23"/>
      <c r="AT260" s="23"/>
      <c r="AU260" s="23"/>
      <c r="AV260" s="23"/>
      <c r="AW260" s="23"/>
      <c r="AX260" s="23"/>
      <c r="AY260" s="756"/>
      <c r="AZ260" s="503"/>
      <c r="BA260" s="503"/>
      <c r="BB260" s="524"/>
      <c r="BC260" s="569"/>
      <c r="BD260" s="503"/>
      <c r="BE260" s="524"/>
      <c r="BF260" s="398"/>
      <c r="BG260" s="761"/>
      <c r="BH260" s="505"/>
      <c r="BI260" s="532"/>
      <c r="BJ260" s="761"/>
      <c r="BK260" s="505"/>
      <c r="BL260" s="532"/>
      <c r="BM260" s="765"/>
      <c r="BN260" s="503"/>
      <c r="BO260" s="524"/>
      <c r="BP260" s="569"/>
      <c r="BQ260" s="503"/>
      <c r="BR260" s="524"/>
    </row>
    <row r="261" spans="37:70" ht="13.5" customHeight="1" x14ac:dyDescent="0.25">
      <c r="AK261" s="269" t="s">
        <v>1565</v>
      </c>
      <c r="AL261" s="269"/>
      <c r="AM261" s="273"/>
      <c r="BG261" s="762">
        <f ca="1">SUM(BG241:BI260)- SUMIF(AY241:BB260,YEAR(TODAY())-1,BG241:BI260)- SUMIF(BM241:BM260,YEAR(TODAY())-1,BG241:BI260)</f>
        <v>0</v>
      </c>
      <c r="BH261" s="763"/>
      <c r="BI261" s="764"/>
      <c r="BJ261" s="762">
        <f ca="1">SUM(BJ241:BL260)- SUMIF(AY241:BB260,YEAR(TODAY())-1,BJ241:BL260)- SUMIF(BM241:BM260,YEAR(TODAY())-1,BJ241:BL260)</f>
        <v>0</v>
      </c>
      <c r="BK261" s="763"/>
      <c r="BL261" s="764"/>
    </row>
    <row r="262" spans="37:70" ht="13.5" customHeight="1" x14ac:dyDescent="0.25">
      <c r="AK262" s="269" t="s">
        <v>1566</v>
      </c>
      <c r="BG262" s="758">
        <f ca="1">BG261*0.05</f>
        <v>0</v>
      </c>
      <c r="BH262" s="759"/>
      <c r="BI262" s="760"/>
      <c r="BJ262" s="758">
        <f ca="1">BJ261*0.05</f>
        <v>0</v>
      </c>
      <c r="BK262" s="759"/>
      <c r="BL262" s="760"/>
    </row>
    <row r="263" spans="37:70" ht="13.5" customHeight="1" x14ac:dyDescent="0.25">
      <c r="AK263" s="269" t="s">
        <v>1567</v>
      </c>
      <c r="BG263" s="758">
        <f ca="1">BG261-BG262</f>
        <v>0</v>
      </c>
      <c r="BH263" s="759"/>
      <c r="BI263" s="760"/>
    </row>
    <row r="264" spans="37:70" ht="13.5" customHeight="1" x14ac:dyDescent="0.25">
      <c r="AK264" s="269" t="s">
        <v>1568</v>
      </c>
      <c r="AL264" s="269"/>
      <c r="AM264" s="273"/>
      <c r="BG264" s="758">
        <f ca="1">SUMIF(AY241:BB260,YEAR(TODAY())-1,BG241:BI260)</f>
        <v>0</v>
      </c>
      <c r="BH264" s="759"/>
      <c r="BI264" s="760"/>
      <c r="BJ264" s="758">
        <f ca="1">SUMIF(AY241:BB260,YEAR(TODAY())-1,BJ241:BL260)</f>
        <v>0</v>
      </c>
      <c r="BK264" s="759"/>
      <c r="BL264" s="760"/>
    </row>
    <row r="265" spans="37:70" ht="13.5" customHeight="1" x14ac:dyDescent="0.25">
      <c r="AK265" s="269" t="s">
        <v>1569</v>
      </c>
      <c r="BG265" s="758">
        <f ca="1">SUMIF(BM241:BM260,YEAR(TODAY())-1,BG241:BI260)</f>
        <v>0</v>
      </c>
      <c r="BH265" s="759"/>
      <c r="BI265" s="760"/>
      <c r="BJ265" s="758">
        <f ca="1">SUMIF(BM241:BM260,YEAR(TODAY())-1,BJ241:BL260)</f>
        <v>0</v>
      </c>
      <c r="BK265" s="759"/>
      <c r="BL265" s="760"/>
    </row>
    <row r="266" spans="37:70" ht="13.5" customHeight="1" x14ac:dyDescent="0.25">
      <c r="AK266" s="269" t="s">
        <v>1570</v>
      </c>
      <c r="BG266" s="758">
        <f ca="1">BG263+BG264-BG265</f>
        <v>0</v>
      </c>
      <c r="BH266" s="759"/>
      <c r="BI266" s="760"/>
      <c r="BJ266" s="758">
        <f ca="1">BJ261+BJ264-BJ265</f>
        <v>0</v>
      </c>
      <c r="BK266" s="759"/>
      <c r="BL266" s="760"/>
    </row>
    <row r="267" spans="37:70" ht="13.5" customHeight="1" x14ac:dyDescent="0.25">
      <c r="AK267" s="269" t="s">
        <v>1571</v>
      </c>
      <c r="BG267" s="758">
        <f ca="1">BG266*0.05</f>
        <v>0</v>
      </c>
      <c r="BH267" s="759"/>
      <c r="BI267" s="760"/>
      <c r="BJ267" s="758">
        <f ca="1">BJ266*0.05</f>
        <v>0</v>
      </c>
      <c r="BK267" s="759"/>
      <c r="BL267" s="760"/>
    </row>
    <row r="268" spans="37:70" ht="13.5" customHeight="1" x14ac:dyDescent="0.25">
      <c r="AK268" s="269" t="s">
        <v>1572</v>
      </c>
      <c r="BG268" s="758">
        <f ca="1">BG266-BG267</f>
        <v>0</v>
      </c>
      <c r="BH268" s="759"/>
      <c r="BI268" s="760"/>
    </row>
    <row r="276" spans="1:70" ht="13.5" customHeight="1" x14ac:dyDescent="0.25">
      <c r="B276" s="196"/>
      <c r="C276" s="196"/>
      <c r="D276" s="196"/>
      <c r="E276" s="196"/>
      <c r="F276" s="196"/>
      <c r="G276" s="196"/>
      <c r="H276" s="196"/>
      <c r="I276" s="196"/>
      <c r="J276" s="196"/>
      <c r="K276" s="196"/>
      <c r="L276" s="196"/>
      <c r="M276" s="196"/>
      <c r="N276" s="196"/>
      <c r="O276" s="196"/>
      <c r="P276" s="196"/>
      <c r="Q276" s="196"/>
      <c r="R276" s="196"/>
      <c r="S276" s="196"/>
      <c r="T276" s="196"/>
      <c r="U276" s="196"/>
      <c r="V276" s="196"/>
      <c r="W276" s="196"/>
      <c r="X276" s="196"/>
      <c r="Y276" s="196"/>
      <c r="Z276" s="196"/>
      <c r="AA276" s="196"/>
      <c r="AB276" s="399"/>
      <c r="AC276" s="399"/>
      <c r="AD276" s="399"/>
      <c r="AE276" s="399"/>
      <c r="AF276" s="196"/>
      <c r="AG276" s="196"/>
      <c r="AH276" s="196"/>
      <c r="AK276" s="196" t="s">
        <v>1573</v>
      </c>
      <c r="AL276" s="196"/>
      <c r="AM276" s="196"/>
      <c r="AN276" s="196"/>
      <c r="AO276" s="196"/>
      <c r="AP276" s="196"/>
      <c r="AQ276" s="196"/>
      <c r="AR276" s="196"/>
      <c r="AS276" s="196"/>
      <c r="AT276" s="196"/>
      <c r="AU276" s="196"/>
      <c r="AV276" s="196"/>
      <c r="AW276" s="196"/>
      <c r="AX276" s="196"/>
      <c r="AY276" s="196"/>
      <c r="AZ276" s="196"/>
      <c r="BA276" s="196"/>
      <c r="BB276" s="196"/>
      <c r="BC276" s="196"/>
      <c r="BD276" s="196"/>
      <c r="BE276" s="196"/>
      <c r="BF276" s="196"/>
      <c r="BG276" s="196"/>
      <c r="BH276" s="196"/>
      <c r="BI276" s="196"/>
      <c r="BJ276" s="196"/>
      <c r="BK276" s="399"/>
      <c r="BL276" s="399"/>
      <c r="BM276" s="399"/>
      <c r="BN276" s="399"/>
      <c r="BO276" s="196"/>
      <c r="BP276" s="196"/>
      <c r="BQ276" s="196"/>
      <c r="BR276" s="196"/>
    </row>
    <row r="278" spans="1:70" ht="13.5" customHeight="1" x14ac:dyDescent="0.25">
      <c r="A278" s="41"/>
    </row>
    <row r="279" spans="1:70" ht="13.5" customHeight="1" x14ac:dyDescent="0.25">
      <c r="A279" s="269"/>
    </row>
    <row r="280" spans="1:70" ht="13.5" customHeight="1" x14ac:dyDescent="0.25">
      <c r="A280" s="269"/>
      <c r="B280" t="s">
        <v>1574</v>
      </c>
      <c r="AK280" t="s">
        <v>1575</v>
      </c>
    </row>
    <row r="281" spans="1:70" ht="13.5" customHeight="1" x14ac:dyDescent="0.25">
      <c r="A281" s="269"/>
    </row>
    <row r="282" spans="1:70" ht="13.5" customHeight="1" x14ac:dyDescent="0.25">
      <c r="A282" s="269"/>
      <c r="C282" s="60" t="s">
        <v>1576</v>
      </c>
      <c r="AL282" s="60" t="s">
        <v>1577</v>
      </c>
    </row>
    <row r="283" spans="1:70" ht="13.5" customHeight="1" x14ac:dyDescent="0.25">
      <c r="A283" s="269"/>
      <c r="AL283" s="60" t="s">
        <v>1578</v>
      </c>
    </row>
    <row r="284" spans="1:70" ht="13.5" customHeight="1" x14ac:dyDescent="0.25">
      <c r="A284" s="269"/>
      <c r="B284" s="101" t="s">
        <v>315</v>
      </c>
      <c r="C284" s="215"/>
      <c r="D284" s="215"/>
      <c r="E284" s="393"/>
      <c r="F284" s="402" t="s">
        <v>570</v>
      </c>
      <c r="G284" s="673" t="s">
        <v>500</v>
      </c>
      <c r="H284" s="530"/>
      <c r="I284" s="633" t="s">
        <v>1520</v>
      </c>
      <c r="J284" s="529"/>
      <c r="K284" s="530"/>
      <c r="L284" s="633" t="s">
        <v>1521</v>
      </c>
      <c r="M284" s="529"/>
      <c r="N284" s="530"/>
      <c r="O284" s="633" t="s">
        <v>1529</v>
      </c>
      <c r="P284" s="529"/>
      <c r="Q284" s="529"/>
      <c r="R284" s="530"/>
      <c r="S284" s="633" t="s">
        <v>1530</v>
      </c>
      <c r="T284" s="529"/>
      <c r="U284" s="529"/>
      <c r="V284" s="530"/>
      <c r="W284" s="633" t="s">
        <v>1531</v>
      </c>
      <c r="X284" s="529"/>
      <c r="Y284" s="530"/>
      <c r="Z284" s="633" t="s">
        <v>1532</v>
      </c>
      <c r="AA284" s="529"/>
      <c r="AB284" s="530"/>
      <c r="AC284" s="633" t="s">
        <v>1524</v>
      </c>
      <c r="AD284" s="529"/>
      <c r="AE284" s="530"/>
      <c r="AF284" s="633" t="s">
        <v>1525</v>
      </c>
      <c r="AG284" s="529"/>
      <c r="AH284" s="530"/>
    </row>
    <row r="285" spans="1:70" ht="13.5" customHeight="1" x14ac:dyDescent="0.25">
      <c r="A285" s="269"/>
      <c r="B285" s="404"/>
      <c r="C285" s="269"/>
      <c r="D285" s="269"/>
      <c r="E285" s="273"/>
      <c r="F285" s="273"/>
      <c r="G285" s="749"/>
      <c r="H285" s="532"/>
      <c r="I285" s="747"/>
      <c r="J285" s="505"/>
      <c r="K285" s="532"/>
      <c r="L285" s="748"/>
      <c r="M285" s="505"/>
      <c r="N285" s="532"/>
      <c r="O285" s="748"/>
      <c r="P285" s="505"/>
      <c r="Q285" s="505"/>
      <c r="R285" s="532"/>
      <c r="S285" s="748"/>
      <c r="T285" s="505"/>
      <c r="U285" s="505"/>
      <c r="V285" s="532"/>
      <c r="W285" s="748">
        <f t="shared" ref="W285:W297" si="13">G285*O285</f>
        <v>0</v>
      </c>
      <c r="X285" s="505"/>
      <c r="Y285" s="532"/>
      <c r="Z285" s="748">
        <f t="shared" ref="Z285:Z297" si="14">G285*S285</f>
        <v>0</v>
      </c>
      <c r="AA285" s="505"/>
      <c r="AB285" s="532"/>
      <c r="AC285" s="747"/>
      <c r="AD285" s="505"/>
      <c r="AE285" s="532"/>
      <c r="AF285" s="748"/>
      <c r="AG285" s="505"/>
      <c r="AH285" s="532"/>
      <c r="AK285" s="101" t="s">
        <v>315</v>
      </c>
      <c r="AL285" s="215"/>
      <c r="AM285" s="215"/>
      <c r="AN285" s="64"/>
      <c r="AO285" s="64"/>
      <c r="AP285" s="64"/>
      <c r="AQ285" s="64"/>
      <c r="AR285" s="64"/>
      <c r="AS285" s="64"/>
      <c r="AT285" s="64"/>
      <c r="AU285" s="64"/>
      <c r="AV285" s="64"/>
      <c r="AW285" s="64"/>
      <c r="AX285" s="64"/>
      <c r="AY285" s="402" t="s">
        <v>570</v>
      </c>
      <c r="AZ285" s="114" t="s">
        <v>500</v>
      </c>
      <c r="BA285" s="114"/>
      <c r="BB285" s="235"/>
      <c r="BC285" s="633" t="s">
        <v>1529</v>
      </c>
      <c r="BD285" s="529"/>
      <c r="BE285" s="529"/>
      <c r="BF285" s="530"/>
      <c r="BG285" s="633" t="s">
        <v>1530</v>
      </c>
      <c r="BH285" s="529"/>
      <c r="BI285" s="529"/>
      <c r="BJ285" s="530"/>
      <c r="BK285" s="633" t="s">
        <v>1579</v>
      </c>
      <c r="BL285" s="529"/>
      <c r="BM285" s="529"/>
      <c r="BN285" s="530"/>
      <c r="BO285" s="633" t="s">
        <v>1580</v>
      </c>
      <c r="BP285" s="529"/>
      <c r="BQ285" s="529"/>
      <c r="BR285" s="530"/>
    </row>
    <row r="286" spans="1:70" ht="13.5" customHeight="1" x14ac:dyDescent="0.25">
      <c r="B286" s="404"/>
      <c r="C286" s="269"/>
      <c r="D286" s="269"/>
      <c r="E286" s="273"/>
      <c r="F286" s="273"/>
      <c r="G286" s="749"/>
      <c r="H286" s="532"/>
      <c r="I286" s="747"/>
      <c r="J286" s="505"/>
      <c r="K286" s="532"/>
      <c r="L286" s="748"/>
      <c r="M286" s="505"/>
      <c r="N286" s="532"/>
      <c r="O286" s="748"/>
      <c r="P286" s="505"/>
      <c r="Q286" s="505"/>
      <c r="R286" s="532"/>
      <c r="S286" s="748"/>
      <c r="T286" s="505"/>
      <c r="U286" s="505"/>
      <c r="V286" s="532"/>
      <c r="W286" s="748">
        <f t="shared" si="13"/>
        <v>0</v>
      </c>
      <c r="X286" s="505"/>
      <c r="Y286" s="532"/>
      <c r="Z286" s="748">
        <f t="shared" si="14"/>
        <v>0</v>
      </c>
      <c r="AA286" s="505"/>
      <c r="AB286" s="532"/>
      <c r="AC286" s="747"/>
      <c r="AD286" s="505"/>
      <c r="AE286" s="532"/>
      <c r="AF286" s="748"/>
      <c r="AG286" s="505"/>
      <c r="AH286" s="532"/>
      <c r="AK286" s="404"/>
      <c r="AL286" s="269"/>
      <c r="AM286" s="269"/>
      <c r="AY286" s="418"/>
      <c r="AZ286" s="747"/>
      <c r="BA286" s="505"/>
      <c r="BB286" s="532"/>
      <c r="BC286" s="748"/>
      <c r="BD286" s="505"/>
      <c r="BE286" s="505"/>
      <c r="BF286" s="532"/>
      <c r="BG286" s="748"/>
      <c r="BH286" s="505"/>
      <c r="BI286" s="505"/>
      <c r="BJ286" s="532"/>
      <c r="BK286" s="748">
        <f t="shared" ref="BK286:BK301" si="15">AZ286*BC286</f>
        <v>0</v>
      </c>
      <c r="BL286" s="505"/>
      <c r="BM286" s="505"/>
      <c r="BN286" s="532"/>
      <c r="BO286" s="748">
        <f t="shared" ref="BO286:BO301" si="16">AZ286*BG286</f>
        <v>0</v>
      </c>
      <c r="BP286" s="505"/>
      <c r="BQ286" s="505"/>
      <c r="BR286" s="532"/>
    </row>
    <row r="287" spans="1:70" ht="13.5" customHeight="1" x14ac:dyDescent="0.25">
      <c r="B287" s="404"/>
      <c r="C287" s="269"/>
      <c r="D287" s="269"/>
      <c r="E287" s="273"/>
      <c r="F287" s="273"/>
      <c r="G287" s="749"/>
      <c r="H287" s="532"/>
      <c r="I287" s="747"/>
      <c r="J287" s="505"/>
      <c r="K287" s="532"/>
      <c r="L287" s="748"/>
      <c r="M287" s="505"/>
      <c r="N287" s="532"/>
      <c r="O287" s="748"/>
      <c r="P287" s="505"/>
      <c r="Q287" s="505"/>
      <c r="R287" s="532"/>
      <c r="S287" s="748"/>
      <c r="T287" s="505"/>
      <c r="U287" s="505"/>
      <c r="V287" s="532"/>
      <c r="W287" s="748">
        <f t="shared" si="13"/>
        <v>0</v>
      </c>
      <c r="X287" s="505"/>
      <c r="Y287" s="532"/>
      <c r="Z287" s="748">
        <f t="shared" si="14"/>
        <v>0</v>
      </c>
      <c r="AA287" s="505"/>
      <c r="AB287" s="532"/>
      <c r="AC287" s="747"/>
      <c r="AD287" s="505"/>
      <c r="AE287" s="532"/>
      <c r="AF287" s="748"/>
      <c r="AG287" s="505"/>
      <c r="AH287" s="532"/>
      <c r="AK287" s="404"/>
      <c r="AL287" s="269"/>
      <c r="AM287" s="269"/>
      <c r="AY287" s="418"/>
      <c r="AZ287" s="747"/>
      <c r="BA287" s="505"/>
      <c r="BB287" s="532"/>
      <c r="BC287" s="748"/>
      <c r="BD287" s="505"/>
      <c r="BE287" s="505"/>
      <c r="BF287" s="532"/>
      <c r="BG287" s="748"/>
      <c r="BH287" s="505"/>
      <c r="BI287" s="505"/>
      <c r="BJ287" s="532"/>
      <c r="BK287" s="748">
        <f t="shared" si="15"/>
        <v>0</v>
      </c>
      <c r="BL287" s="505"/>
      <c r="BM287" s="505"/>
      <c r="BN287" s="532"/>
      <c r="BO287" s="748">
        <f t="shared" si="16"/>
        <v>0</v>
      </c>
      <c r="BP287" s="505"/>
      <c r="BQ287" s="505"/>
      <c r="BR287" s="532"/>
    </row>
    <row r="288" spans="1:70" ht="13.5" customHeight="1" x14ac:dyDescent="0.25">
      <c r="B288" s="404"/>
      <c r="C288" s="269"/>
      <c r="D288" s="269"/>
      <c r="E288" s="273"/>
      <c r="F288" s="273"/>
      <c r="G288" s="749"/>
      <c r="H288" s="532"/>
      <c r="I288" s="747"/>
      <c r="J288" s="505"/>
      <c r="K288" s="532"/>
      <c r="L288" s="748"/>
      <c r="M288" s="505"/>
      <c r="N288" s="532"/>
      <c r="O288" s="748"/>
      <c r="P288" s="505"/>
      <c r="Q288" s="505"/>
      <c r="R288" s="532"/>
      <c r="S288" s="748"/>
      <c r="T288" s="505"/>
      <c r="U288" s="505"/>
      <c r="V288" s="532"/>
      <c r="W288" s="748">
        <f t="shared" si="13"/>
        <v>0</v>
      </c>
      <c r="X288" s="505"/>
      <c r="Y288" s="532"/>
      <c r="Z288" s="748">
        <f t="shared" si="14"/>
        <v>0</v>
      </c>
      <c r="AA288" s="505"/>
      <c r="AB288" s="532"/>
      <c r="AC288" s="747"/>
      <c r="AD288" s="505"/>
      <c r="AE288" s="532"/>
      <c r="AF288" s="748"/>
      <c r="AG288" s="505"/>
      <c r="AH288" s="532"/>
      <c r="AK288" s="404"/>
      <c r="AL288" s="269"/>
      <c r="AM288" s="269"/>
      <c r="AY288" s="418"/>
      <c r="AZ288" s="747"/>
      <c r="BA288" s="505"/>
      <c r="BB288" s="532"/>
      <c r="BC288" s="748"/>
      <c r="BD288" s="505"/>
      <c r="BE288" s="505"/>
      <c r="BF288" s="532"/>
      <c r="BG288" s="748"/>
      <c r="BH288" s="505"/>
      <c r="BI288" s="505"/>
      <c r="BJ288" s="532"/>
      <c r="BK288" s="748">
        <f t="shared" si="15"/>
        <v>0</v>
      </c>
      <c r="BL288" s="505"/>
      <c r="BM288" s="505"/>
      <c r="BN288" s="532"/>
      <c r="BO288" s="748">
        <f t="shared" si="16"/>
        <v>0</v>
      </c>
      <c r="BP288" s="505"/>
      <c r="BQ288" s="505"/>
      <c r="BR288" s="532"/>
    </row>
    <row r="289" spans="2:71" ht="13.5" customHeight="1" x14ac:dyDescent="0.25">
      <c r="B289" s="404"/>
      <c r="C289" s="269"/>
      <c r="D289" s="269"/>
      <c r="E289" s="273"/>
      <c r="F289" s="273"/>
      <c r="G289" s="749"/>
      <c r="H289" s="532"/>
      <c r="I289" s="747"/>
      <c r="J289" s="505"/>
      <c r="K289" s="532"/>
      <c r="L289" s="748"/>
      <c r="M289" s="505"/>
      <c r="N289" s="532"/>
      <c r="O289" s="748"/>
      <c r="P289" s="505"/>
      <c r="Q289" s="505"/>
      <c r="R289" s="532"/>
      <c r="S289" s="748"/>
      <c r="T289" s="505"/>
      <c r="U289" s="505"/>
      <c r="V289" s="532"/>
      <c r="W289" s="748">
        <f t="shared" si="13"/>
        <v>0</v>
      </c>
      <c r="X289" s="505"/>
      <c r="Y289" s="532"/>
      <c r="Z289" s="748">
        <f t="shared" si="14"/>
        <v>0</v>
      </c>
      <c r="AA289" s="505"/>
      <c r="AB289" s="532"/>
      <c r="AC289" s="747"/>
      <c r="AD289" s="505"/>
      <c r="AE289" s="532"/>
      <c r="AF289" s="748"/>
      <c r="AG289" s="505"/>
      <c r="AH289" s="532"/>
      <c r="AK289" s="404"/>
      <c r="AL289" s="269"/>
      <c r="AM289" s="269"/>
      <c r="AY289" s="418"/>
      <c r="AZ289" s="747"/>
      <c r="BA289" s="505"/>
      <c r="BB289" s="532"/>
      <c r="BC289" s="748"/>
      <c r="BD289" s="505"/>
      <c r="BE289" s="505"/>
      <c r="BF289" s="532"/>
      <c r="BG289" s="748"/>
      <c r="BH289" s="505"/>
      <c r="BI289" s="505"/>
      <c r="BJ289" s="532"/>
      <c r="BK289" s="748">
        <f t="shared" si="15"/>
        <v>0</v>
      </c>
      <c r="BL289" s="505"/>
      <c r="BM289" s="505"/>
      <c r="BN289" s="532"/>
      <c r="BO289" s="748">
        <f t="shared" si="16"/>
        <v>0</v>
      </c>
      <c r="BP289" s="505"/>
      <c r="BQ289" s="505"/>
      <c r="BR289" s="532"/>
    </row>
    <row r="290" spans="2:71" ht="13.5" customHeight="1" x14ac:dyDescent="0.25">
      <c r="B290" s="404"/>
      <c r="C290" s="269"/>
      <c r="D290" s="269"/>
      <c r="E290" s="273"/>
      <c r="F290" s="273"/>
      <c r="G290" s="749"/>
      <c r="H290" s="532"/>
      <c r="I290" s="747"/>
      <c r="J290" s="505"/>
      <c r="K290" s="532"/>
      <c r="L290" s="748"/>
      <c r="M290" s="505"/>
      <c r="N290" s="532"/>
      <c r="O290" s="748"/>
      <c r="P290" s="505"/>
      <c r="Q290" s="505"/>
      <c r="R290" s="532"/>
      <c r="S290" s="748"/>
      <c r="T290" s="505"/>
      <c r="U290" s="505"/>
      <c r="V290" s="532"/>
      <c r="W290" s="748">
        <f t="shared" si="13"/>
        <v>0</v>
      </c>
      <c r="X290" s="505"/>
      <c r="Y290" s="532"/>
      <c r="Z290" s="748">
        <f t="shared" si="14"/>
        <v>0</v>
      </c>
      <c r="AA290" s="505"/>
      <c r="AB290" s="532"/>
      <c r="AC290" s="747"/>
      <c r="AD290" s="505"/>
      <c r="AE290" s="532"/>
      <c r="AF290" s="748"/>
      <c r="AG290" s="505"/>
      <c r="AH290" s="532"/>
      <c r="AK290" s="404"/>
      <c r="AL290" s="269"/>
      <c r="AM290" s="269"/>
      <c r="AY290" s="418"/>
      <c r="AZ290" s="747"/>
      <c r="BA290" s="505"/>
      <c r="BB290" s="532"/>
      <c r="BC290" s="748"/>
      <c r="BD290" s="505"/>
      <c r="BE290" s="505"/>
      <c r="BF290" s="532"/>
      <c r="BG290" s="748"/>
      <c r="BH290" s="505"/>
      <c r="BI290" s="505"/>
      <c r="BJ290" s="532"/>
      <c r="BK290" s="748">
        <f t="shared" si="15"/>
        <v>0</v>
      </c>
      <c r="BL290" s="505"/>
      <c r="BM290" s="505"/>
      <c r="BN290" s="532"/>
      <c r="BO290" s="748">
        <f t="shared" si="16"/>
        <v>0</v>
      </c>
      <c r="BP290" s="505"/>
      <c r="BQ290" s="505"/>
      <c r="BR290" s="532"/>
    </row>
    <row r="291" spans="2:71" ht="13.5" customHeight="1" x14ac:dyDescent="0.25">
      <c r="B291" s="404"/>
      <c r="C291" s="269"/>
      <c r="D291" s="269"/>
      <c r="E291" s="273"/>
      <c r="F291" s="273"/>
      <c r="G291" s="749"/>
      <c r="H291" s="532"/>
      <c r="I291" s="747"/>
      <c r="J291" s="505"/>
      <c r="K291" s="532"/>
      <c r="L291" s="748"/>
      <c r="M291" s="505"/>
      <c r="N291" s="532"/>
      <c r="O291" s="748"/>
      <c r="P291" s="505"/>
      <c r="Q291" s="505"/>
      <c r="R291" s="532"/>
      <c r="S291" s="748"/>
      <c r="T291" s="505"/>
      <c r="U291" s="505"/>
      <c r="V291" s="532"/>
      <c r="W291" s="748">
        <f t="shared" si="13"/>
        <v>0</v>
      </c>
      <c r="X291" s="505"/>
      <c r="Y291" s="532"/>
      <c r="Z291" s="748">
        <f t="shared" si="14"/>
        <v>0</v>
      </c>
      <c r="AA291" s="505"/>
      <c r="AB291" s="532"/>
      <c r="AC291" s="747"/>
      <c r="AD291" s="505"/>
      <c r="AE291" s="532"/>
      <c r="AF291" s="748"/>
      <c r="AG291" s="505"/>
      <c r="AH291" s="532"/>
      <c r="AK291" s="404"/>
      <c r="AL291" s="269"/>
      <c r="AM291" s="269"/>
      <c r="AY291" s="418"/>
      <c r="AZ291" s="747"/>
      <c r="BA291" s="505"/>
      <c r="BB291" s="532"/>
      <c r="BC291" s="748"/>
      <c r="BD291" s="505"/>
      <c r="BE291" s="505"/>
      <c r="BF291" s="532"/>
      <c r="BG291" s="748"/>
      <c r="BH291" s="505"/>
      <c r="BI291" s="505"/>
      <c r="BJ291" s="532"/>
      <c r="BK291" s="748">
        <f t="shared" si="15"/>
        <v>0</v>
      </c>
      <c r="BL291" s="505"/>
      <c r="BM291" s="505"/>
      <c r="BN291" s="532"/>
      <c r="BO291" s="748">
        <f t="shared" si="16"/>
        <v>0</v>
      </c>
      <c r="BP291" s="505"/>
      <c r="BQ291" s="505"/>
      <c r="BR291" s="532"/>
      <c r="BS291" s="136"/>
    </row>
    <row r="292" spans="2:71" ht="13.5" customHeight="1" x14ac:dyDescent="0.25">
      <c r="B292" s="404"/>
      <c r="C292" s="269"/>
      <c r="D292" s="269"/>
      <c r="E292" s="273"/>
      <c r="F292" s="273"/>
      <c r="G292" s="749"/>
      <c r="H292" s="532"/>
      <c r="I292" s="747"/>
      <c r="J292" s="505"/>
      <c r="K292" s="532"/>
      <c r="L292" s="748"/>
      <c r="M292" s="505"/>
      <c r="N292" s="532"/>
      <c r="O292" s="748"/>
      <c r="P292" s="505"/>
      <c r="Q292" s="505"/>
      <c r="R292" s="532"/>
      <c r="S292" s="748"/>
      <c r="T292" s="505"/>
      <c r="U292" s="505"/>
      <c r="V292" s="532"/>
      <c r="W292" s="748">
        <f t="shared" si="13"/>
        <v>0</v>
      </c>
      <c r="X292" s="505"/>
      <c r="Y292" s="532"/>
      <c r="Z292" s="748">
        <f t="shared" si="14"/>
        <v>0</v>
      </c>
      <c r="AA292" s="505"/>
      <c r="AB292" s="532"/>
      <c r="AC292" s="747"/>
      <c r="AD292" s="505"/>
      <c r="AE292" s="532"/>
      <c r="AF292" s="748"/>
      <c r="AG292" s="505"/>
      <c r="AH292" s="532"/>
      <c r="AK292" s="404"/>
      <c r="AL292" s="269"/>
      <c r="AM292" s="269"/>
      <c r="AY292" s="418"/>
      <c r="AZ292" s="747"/>
      <c r="BA292" s="505"/>
      <c r="BB292" s="532"/>
      <c r="BC292" s="748"/>
      <c r="BD292" s="505"/>
      <c r="BE292" s="505"/>
      <c r="BF292" s="532"/>
      <c r="BG292" s="748"/>
      <c r="BH292" s="505"/>
      <c r="BI292" s="505"/>
      <c r="BJ292" s="532"/>
      <c r="BK292" s="748">
        <f t="shared" si="15"/>
        <v>0</v>
      </c>
      <c r="BL292" s="505"/>
      <c r="BM292" s="505"/>
      <c r="BN292" s="532"/>
      <c r="BO292" s="748">
        <f t="shared" si="16"/>
        <v>0</v>
      </c>
      <c r="BP292" s="505"/>
      <c r="BQ292" s="505"/>
      <c r="BR292" s="532"/>
    </row>
    <row r="293" spans="2:71" ht="13.5" customHeight="1" x14ac:dyDescent="0.25">
      <c r="B293" s="404"/>
      <c r="C293" s="269"/>
      <c r="D293" s="269"/>
      <c r="E293" s="273"/>
      <c r="F293" s="273"/>
      <c r="G293" s="749"/>
      <c r="H293" s="532"/>
      <c r="I293" s="747"/>
      <c r="J293" s="505"/>
      <c r="K293" s="532"/>
      <c r="L293" s="748"/>
      <c r="M293" s="505"/>
      <c r="N293" s="532"/>
      <c r="O293" s="748"/>
      <c r="P293" s="505"/>
      <c r="Q293" s="505"/>
      <c r="R293" s="532"/>
      <c r="S293" s="748"/>
      <c r="T293" s="505"/>
      <c r="U293" s="505"/>
      <c r="V293" s="532"/>
      <c r="W293" s="748">
        <f t="shared" si="13"/>
        <v>0</v>
      </c>
      <c r="X293" s="505"/>
      <c r="Y293" s="532"/>
      <c r="Z293" s="748">
        <f t="shared" si="14"/>
        <v>0</v>
      </c>
      <c r="AA293" s="505"/>
      <c r="AB293" s="532"/>
      <c r="AC293" s="747"/>
      <c r="AD293" s="505"/>
      <c r="AE293" s="532"/>
      <c r="AF293" s="748"/>
      <c r="AG293" s="505"/>
      <c r="AH293" s="532"/>
      <c r="AK293" s="404"/>
      <c r="AL293" s="269"/>
      <c r="AM293" s="269"/>
      <c r="AY293" s="418"/>
      <c r="AZ293" s="747"/>
      <c r="BA293" s="505"/>
      <c r="BB293" s="532"/>
      <c r="BC293" s="748"/>
      <c r="BD293" s="505"/>
      <c r="BE293" s="505"/>
      <c r="BF293" s="532"/>
      <c r="BG293" s="748"/>
      <c r="BH293" s="505"/>
      <c r="BI293" s="505"/>
      <c r="BJ293" s="532"/>
      <c r="BK293" s="748">
        <f t="shared" si="15"/>
        <v>0</v>
      </c>
      <c r="BL293" s="505"/>
      <c r="BM293" s="505"/>
      <c r="BN293" s="532"/>
      <c r="BO293" s="748">
        <f t="shared" si="16"/>
        <v>0</v>
      </c>
      <c r="BP293" s="505"/>
      <c r="BQ293" s="505"/>
      <c r="BR293" s="532"/>
    </row>
    <row r="294" spans="2:71" ht="13.5" customHeight="1" x14ac:dyDescent="0.25">
      <c r="B294" s="404"/>
      <c r="C294" s="269"/>
      <c r="D294" s="269"/>
      <c r="E294" s="273"/>
      <c r="F294" s="273"/>
      <c r="G294" s="749"/>
      <c r="H294" s="532"/>
      <c r="I294" s="747"/>
      <c r="J294" s="505"/>
      <c r="K294" s="532"/>
      <c r="L294" s="748"/>
      <c r="M294" s="505"/>
      <c r="N294" s="532"/>
      <c r="O294" s="748"/>
      <c r="P294" s="505"/>
      <c r="Q294" s="505"/>
      <c r="R294" s="532"/>
      <c r="S294" s="748"/>
      <c r="T294" s="505"/>
      <c r="U294" s="505"/>
      <c r="V294" s="532"/>
      <c r="W294" s="748">
        <f t="shared" si="13"/>
        <v>0</v>
      </c>
      <c r="X294" s="505"/>
      <c r="Y294" s="532"/>
      <c r="Z294" s="748">
        <f t="shared" si="14"/>
        <v>0</v>
      </c>
      <c r="AA294" s="505"/>
      <c r="AB294" s="532"/>
      <c r="AC294" s="747"/>
      <c r="AD294" s="505"/>
      <c r="AE294" s="532"/>
      <c r="AF294" s="748"/>
      <c r="AG294" s="505"/>
      <c r="AH294" s="532"/>
      <c r="AK294" s="404"/>
      <c r="AL294" s="269"/>
      <c r="AM294" s="269"/>
      <c r="AY294" s="418"/>
      <c r="AZ294" s="747"/>
      <c r="BA294" s="505"/>
      <c r="BB294" s="532"/>
      <c r="BC294" s="748"/>
      <c r="BD294" s="505"/>
      <c r="BE294" s="505"/>
      <c r="BF294" s="532"/>
      <c r="BG294" s="748"/>
      <c r="BH294" s="505"/>
      <c r="BI294" s="505"/>
      <c r="BJ294" s="532"/>
      <c r="BK294" s="748">
        <f t="shared" si="15"/>
        <v>0</v>
      </c>
      <c r="BL294" s="505"/>
      <c r="BM294" s="505"/>
      <c r="BN294" s="532"/>
      <c r="BO294" s="748">
        <f t="shared" si="16"/>
        <v>0</v>
      </c>
      <c r="BP294" s="505"/>
      <c r="BQ294" s="505"/>
      <c r="BR294" s="532"/>
    </row>
    <row r="295" spans="2:71" ht="13.5" customHeight="1" x14ac:dyDescent="0.25">
      <c r="B295" s="404"/>
      <c r="C295" s="269"/>
      <c r="D295" s="269"/>
      <c r="E295" s="273"/>
      <c r="F295" s="273"/>
      <c r="G295" s="749"/>
      <c r="H295" s="532"/>
      <c r="I295" s="747"/>
      <c r="J295" s="505"/>
      <c r="K295" s="532"/>
      <c r="L295" s="748"/>
      <c r="M295" s="505"/>
      <c r="N295" s="532"/>
      <c r="O295" s="748"/>
      <c r="P295" s="505"/>
      <c r="Q295" s="505"/>
      <c r="R295" s="532"/>
      <c r="S295" s="748"/>
      <c r="T295" s="505"/>
      <c r="U295" s="505"/>
      <c r="V295" s="532"/>
      <c r="W295" s="748">
        <f t="shared" si="13"/>
        <v>0</v>
      </c>
      <c r="X295" s="505"/>
      <c r="Y295" s="532"/>
      <c r="Z295" s="748">
        <f t="shared" si="14"/>
        <v>0</v>
      </c>
      <c r="AA295" s="505"/>
      <c r="AB295" s="532"/>
      <c r="AC295" s="747"/>
      <c r="AD295" s="505"/>
      <c r="AE295" s="532"/>
      <c r="AF295" s="748"/>
      <c r="AG295" s="505"/>
      <c r="AH295" s="532"/>
      <c r="AK295" s="404"/>
      <c r="AL295" s="269"/>
      <c r="AM295" s="269"/>
      <c r="AY295" s="418"/>
      <c r="AZ295" s="747"/>
      <c r="BA295" s="505"/>
      <c r="BB295" s="532"/>
      <c r="BC295" s="748"/>
      <c r="BD295" s="505"/>
      <c r="BE295" s="505"/>
      <c r="BF295" s="532"/>
      <c r="BG295" s="748"/>
      <c r="BH295" s="505"/>
      <c r="BI295" s="505"/>
      <c r="BJ295" s="532"/>
      <c r="BK295" s="748">
        <f t="shared" si="15"/>
        <v>0</v>
      </c>
      <c r="BL295" s="505"/>
      <c r="BM295" s="505"/>
      <c r="BN295" s="532"/>
      <c r="BO295" s="748">
        <f t="shared" si="16"/>
        <v>0</v>
      </c>
      <c r="BP295" s="505"/>
      <c r="BQ295" s="505"/>
      <c r="BR295" s="532"/>
    </row>
    <row r="296" spans="2:71" ht="13.5" customHeight="1" x14ac:dyDescent="0.25">
      <c r="B296" s="404"/>
      <c r="C296" s="269"/>
      <c r="D296" s="269"/>
      <c r="E296" s="273"/>
      <c r="F296" s="273"/>
      <c r="G296" s="749"/>
      <c r="H296" s="532"/>
      <c r="I296" s="747"/>
      <c r="J296" s="505"/>
      <c r="K296" s="532"/>
      <c r="L296" s="748"/>
      <c r="M296" s="505"/>
      <c r="N296" s="532"/>
      <c r="O296" s="748"/>
      <c r="P296" s="505"/>
      <c r="Q296" s="505"/>
      <c r="R296" s="532"/>
      <c r="S296" s="748"/>
      <c r="T296" s="505"/>
      <c r="U296" s="505"/>
      <c r="V296" s="532"/>
      <c r="W296" s="748">
        <f t="shared" si="13"/>
        <v>0</v>
      </c>
      <c r="X296" s="505"/>
      <c r="Y296" s="532"/>
      <c r="Z296" s="748">
        <f t="shared" si="14"/>
        <v>0</v>
      </c>
      <c r="AA296" s="505"/>
      <c r="AB296" s="532"/>
      <c r="AC296" s="747"/>
      <c r="AD296" s="505"/>
      <c r="AE296" s="532"/>
      <c r="AF296" s="748"/>
      <c r="AG296" s="505"/>
      <c r="AH296" s="532"/>
      <c r="AK296" s="404"/>
      <c r="AL296" s="269"/>
      <c r="AM296" s="269"/>
      <c r="AY296" s="418"/>
      <c r="AZ296" s="747"/>
      <c r="BA296" s="505"/>
      <c r="BB296" s="532"/>
      <c r="BC296" s="748"/>
      <c r="BD296" s="505"/>
      <c r="BE296" s="505"/>
      <c r="BF296" s="532"/>
      <c r="BG296" s="748"/>
      <c r="BH296" s="505"/>
      <c r="BI296" s="505"/>
      <c r="BJ296" s="532"/>
      <c r="BK296" s="748">
        <f t="shared" si="15"/>
        <v>0</v>
      </c>
      <c r="BL296" s="505"/>
      <c r="BM296" s="505"/>
      <c r="BN296" s="532"/>
      <c r="BO296" s="748">
        <f t="shared" si="16"/>
        <v>0</v>
      </c>
      <c r="BP296" s="505"/>
      <c r="BQ296" s="505"/>
      <c r="BR296" s="532"/>
    </row>
    <row r="297" spans="2:71" ht="13.5" customHeight="1" x14ac:dyDescent="0.25">
      <c r="B297" s="111"/>
      <c r="C297" s="110"/>
      <c r="D297" s="110"/>
      <c r="E297" s="233"/>
      <c r="F297" s="233"/>
      <c r="G297" s="765"/>
      <c r="H297" s="524"/>
      <c r="I297" s="756"/>
      <c r="J297" s="503"/>
      <c r="K297" s="524"/>
      <c r="L297" s="569"/>
      <c r="M297" s="503"/>
      <c r="N297" s="524"/>
      <c r="O297" s="569"/>
      <c r="P297" s="503"/>
      <c r="Q297" s="503"/>
      <c r="R297" s="524"/>
      <c r="S297" s="569"/>
      <c r="T297" s="503"/>
      <c r="U297" s="503"/>
      <c r="V297" s="524"/>
      <c r="W297" s="748">
        <f t="shared" si="13"/>
        <v>0</v>
      </c>
      <c r="X297" s="505"/>
      <c r="Y297" s="532"/>
      <c r="Z297" s="748">
        <f t="shared" si="14"/>
        <v>0</v>
      </c>
      <c r="AA297" s="505"/>
      <c r="AB297" s="532"/>
      <c r="AC297" s="756"/>
      <c r="AD297" s="503"/>
      <c r="AE297" s="524"/>
      <c r="AF297" s="569"/>
      <c r="AG297" s="503"/>
      <c r="AH297" s="524"/>
      <c r="AK297" s="404"/>
      <c r="AL297" s="269"/>
      <c r="AM297" s="269"/>
      <c r="AY297" s="418"/>
      <c r="AZ297" s="747"/>
      <c r="BA297" s="505"/>
      <c r="BB297" s="532"/>
      <c r="BC297" s="748"/>
      <c r="BD297" s="505"/>
      <c r="BE297" s="505"/>
      <c r="BF297" s="532"/>
      <c r="BG297" s="748"/>
      <c r="BH297" s="505"/>
      <c r="BI297" s="505"/>
      <c r="BJ297" s="532"/>
      <c r="BK297" s="748">
        <f t="shared" si="15"/>
        <v>0</v>
      </c>
      <c r="BL297" s="505"/>
      <c r="BM297" s="505"/>
      <c r="BN297" s="532"/>
      <c r="BO297" s="748">
        <f t="shared" si="16"/>
        <v>0</v>
      </c>
      <c r="BP297" s="505"/>
      <c r="BQ297" s="505"/>
      <c r="BR297" s="532"/>
    </row>
    <row r="298" spans="2:71" ht="13.5" customHeight="1" x14ac:dyDescent="0.25">
      <c r="B298" s="97">
        <v>51</v>
      </c>
      <c r="C298" s="289" t="s">
        <v>1534</v>
      </c>
      <c r="D298" s="289"/>
      <c r="E298" s="289"/>
      <c r="F298" s="289"/>
      <c r="G298" s="289"/>
      <c r="H298" s="289"/>
      <c r="I298" s="289"/>
      <c r="J298" s="289"/>
      <c r="K298" s="289"/>
      <c r="L298" s="289"/>
      <c r="M298" s="405"/>
      <c r="N298" s="405"/>
      <c r="O298" s="405"/>
      <c r="P298" s="405"/>
      <c r="Q298" s="405"/>
      <c r="R298" s="405"/>
      <c r="S298" s="405"/>
      <c r="T298" s="289"/>
      <c r="U298" s="289"/>
      <c r="V298" s="289"/>
      <c r="W298" s="554">
        <f>SUM(W285:Y297)</f>
        <v>0</v>
      </c>
      <c r="X298" s="527"/>
      <c r="Y298" s="526"/>
      <c r="Z298" s="554">
        <f>SUM(Z285:AB297)</f>
        <v>0</v>
      </c>
      <c r="AA298" s="527"/>
      <c r="AB298" s="526"/>
      <c r="AK298" s="404"/>
      <c r="AL298" s="269"/>
      <c r="AM298" s="269"/>
      <c r="AY298" s="418"/>
      <c r="AZ298" s="747"/>
      <c r="BA298" s="505"/>
      <c r="BB298" s="532"/>
      <c r="BC298" s="748"/>
      <c r="BD298" s="505"/>
      <c r="BE298" s="505"/>
      <c r="BF298" s="532"/>
      <c r="BG298" s="748"/>
      <c r="BH298" s="505"/>
      <c r="BI298" s="505"/>
      <c r="BJ298" s="532"/>
      <c r="BK298" s="748">
        <f t="shared" si="15"/>
        <v>0</v>
      </c>
      <c r="BL298" s="505"/>
      <c r="BM298" s="505"/>
      <c r="BN298" s="532"/>
      <c r="BO298" s="748">
        <f t="shared" si="16"/>
        <v>0</v>
      </c>
      <c r="BP298" s="505"/>
      <c r="BQ298" s="505"/>
      <c r="BR298" s="532"/>
    </row>
    <row r="299" spans="2:71" ht="13.5" customHeight="1" x14ac:dyDescent="0.25">
      <c r="B299" s="46">
        <v>52</v>
      </c>
      <c r="C299" s="47" t="s">
        <v>1460</v>
      </c>
      <c r="D299" s="47"/>
      <c r="E299" s="47"/>
      <c r="F299" s="47"/>
      <c r="G299" s="47"/>
      <c r="H299" s="47"/>
      <c r="I299" s="47"/>
      <c r="J299" s="47"/>
      <c r="K299" s="47"/>
      <c r="L299" s="47"/>
      <c r="M299" s="406"/>
      <c r="N299" s="406"/>
      <c r="O299" s="406"/>
      <c r="P299" s="406"/>
      <c r="Q299" s="406"/>
      <c r="R299" s="406"/>
      <c r="S299" s="406"/>
      <c r="T299" s="47"/>
      <c r="U299" s="47"/>
      <c r="V299" s="47"/>
      <c r="W299" s="554"/>
      <c r="X299" s="527"/>
      <c r="Y299" s="526"/>
      <c r="Z299" s="554"/>
      <c r="AA299" s="527"/>
      <c r="AB299" s="526"/>
      <c r="AK299" s="404"/>
      <c r="AL299" s="269"/>
      <c r="AM299" s="269"/>
      <c r="AY299" s="418"/>
      <c r="AZ299" s="747"/>
      <c r="BA299" s="505"/>
      <c r="BB299" s="532"/>
      <c r="BC299" s="748"/>
      <c r="BD299" s="505"/>
      <c r="BE299" s="505"/>
      <c r="BF299" s="532"/>
      <c r="BG299" s="748"/>
      <c r="BH299" s="505"/>
      <c r="BI299" s="505"/>
      <c r="BJ299" s="532"/>
      <c r="BK299" s="748">
        <f t="shared" si="15"/>
        <v>0</v>
      </c>
      <c r="BL299" s="505"/>
      <c r="BM299" s="505"/>
      <c r="BN299" s="532"/>
      <c r="BO299" s="748">
        <f t="shared" si="16"/>
        <v>0</v>
      </c>
      <c r="BP299" s="505"/>
      <c r="BQ299" s="505"/>
      <c r="BR299" s="532"/>
    </row>
    <row r="300" spans="2:71" ht="13.5" customHeight="1" x14ac:dyDescent="0.25">
      <c r="AK300" s="404"/>
      <c r="AL300" s="269"/>
      <c r="AM300" s="269"/>
      <c r="AY300" s="418"/>
      <c r="AZ300" s="747"/>
      <c r="BA300" s="505"/>
      <c r="BB300" s="532"/>
      <c r="BC300" s="748"/>
      <c r="BD300" s="505"/>
      <c r="BE300" s="505"/>
      <c r="BF300" s="532"/>
      <c r="BG300" s="748"/>
      <c r="BH300" s="505"/>
      <c r="BI300" s="505"/>
      <c r="BJ300" s="532"/>
      <c r="BK300" s="748">
        <f t="shared" si="15"/>
        <v>0</v>
      </c>
      <c r="BL300" s="505"/>
      <c r="BM300" s="505"/>
      <c r="BN300" s="532"/>
      <c r="BO300" s="748">
        <f t="shared" si="16"/>
        <v>0</v>
      </c>
      <c r="BP300" s="505"/>
      <c r="BQ300" s="505"/>
      <c r="BR300" s="532"/>
    </row>
    <row r="301" spans="2:71" ht="13.5" customHeight="1" x14ac:dyDescent="0.25">
      <c r="AK301" s="404"/>
      <c r="AL301" s="269"/>
      <c r="AM301" s="269"/>
      <c r="AY301" s="418"/>
      <c r="AZ301" s="747"/>
      <c r="BA301" s="505"/>
      <c r="BB301" s="532"/>
      <c r="BC301" s="748"/>
      <c r="BD301" s="505"/>
      <c r="BE301" s="505"/>
      <c r="BF301" s="532"/>
      <c r="BG301" s="748"/>
      <c r="BH301" s="505"/>
      <c r="BI301" s="505"/>
      <c r="BJ301" s="532"/>
      <c r="BK301" s="748">
        <f t="shared" si="15"/>
        <v>0</v>
      </c>
      <c r="BL301" s="505"/>
      <c r="BM301" s="505"/>
      <c r="BN301" s="532"/>
      <c r="BO301" s="748">
        <f t="shared" si="16"/>
        <v>0</v>
      </c>
      <c r="BP301" s="505"/>
      <c r="BQ301" s="505"/>
      <c r="BR301" s="532"/>
    </row>
    <row r="302" spans="2:71" ht="13.5" customHeight="1" x14ac:dyDescent="0.25">
      <c r="AK302" s="97">
        <v>57</v>
      </c>
      <c r="AL302" s="289" t="s">
        <v>1534</v>
      </c>
      <c r="AM302" s="289"/>
      <c r="AN302" s="289"/>
      <c r="AO302" s="289"/>
      <c r="AP302" s="289"/>
      <c r="AQ302" s="289"/>
      <c r="AR302" s="289"/>
      <c r="AS302" s="289"/>
      <c r="AT302" s="289"/>
      <c r="AU302" s="289"/>
      <c r="AV302" s="405"/>
      <c r="AW302" s="405"/>
      <c r="AX302" s="405"/>
      <c r="AY302" s="405"/>
      <c r="AZ302" s="405"/>
      <c r="BA302" s="405"/>
      <c r="BB302" s="405"/>
      <c r="BC302" s="405"/>
      <c r="BD302" s="405"/>
      <c r="BE302" s="405"/>
      <c r="BF302" s="405"/>
      <c r="BG302" s="405"/>
      <c r="BH302" s="405"/>
      <c r="BI302" s="405"/>
      <c r="BJ302" s="405"/>
      <c r="BK302" s="633">
        <f>SUM(BK286:BN301)</f>
        <v>0</v>
      </c>
      <c r="BL302" s="529"/>
      <c r="BM302" s="529"/>
      <c r="BN302" s="530"/>
      <c r="BO302" s="633">
        <f>SUM(BO286:BR301)</f>
        <v>0</v>
      </c>
      <c r="BP302" s="529"/>
      <c r="BQ302" s="529"/>
      <c r="BR302" s="530"/>
    </row>
    <row r="303" spans="2:71" ht="13.5" customHeight="1" x14ac:dyDescent="0.25">
      <c r="AK303" s="46">
        <v>58</v>
      </c>
      <c r="AL303" s="47" t="s">
        <v>1460</v>
      </c>
      <c r="AM303" s="47"/>
      <c r="AN303" s="47"/>
      <c r="AO303" s="47"/>
      <c r="AP303" s="47"/>
      <c r="AQ303" s="47"/>
      <c r="AR303" s="47"/>
      <c r="AS303" s="47"/>
      <c r="AT303" s="47"/>
      <c r="AU303" s="47"/>
      <c r="AV303" s="406"/>
      <c r="AW303" s="406"/>
      <c r="AX303" s="406"/>
      <c r="AY303" s="406"/>
      <c r="AZ303" s="406"/>
      <c r="BA303" s="406"/>
      <c r="BB303" s="406"/>
      <c r="BC303" s="406"/>
      <c r="BD303" s="406"/>
      <c r="BE303" s="406"/>
      <c r="BF303" s="406"/>
      <c r="BG303" s="406"/>
      <c r="BH303" s="406"/>
      <c r="BI303" s="406"/>
      <c r="BJ303" s="406"/>
      <c r="BK303" s="554"/>
      <c r="BL303" s="527"/>
      <c r="BM303" s="527"/>
      <c r="BN303" s="526"/>
      <c r="BO303" s="554"/>
      <c r="BP303" s="527"/>
      <c r="BQ303" s="527"/>
      <c r="BR303" s="526"/>
    </row>
    <row r="305" spans="2:70" ht="13.5" customHeight="1" x14ac:dyDescent="0.25">
      <c r="B305" s="196">
        <v>53</v>
      </c>
      <c r="C305" s="196" t="s">
        <v>1581</v>
      </c>
      <c r="D305" s="196"/>
      <c r="E305" s="196"/>
      <c r="F305" s="196"/>
      <c r="G305" s="196"/>
      <c r="H305" s="196"/>
      <c r="I305" s="196"/>
      <c r="J305" s="196"/>
      <c r="K305" s="196"/>
      <c r="L305" s="196"/>
      <c r="M305" s="196"/>
      <c r="N305" s="196"/>
      <c r="O305" s="196"/>
      <c r="P305" s="196"/>
      <c r="Q305" s="196"/>
      <c r="R305" s="196"/>
      <c r="S305" s="196"/>
      <c r="T305" s="196"/>
      <c r="U305" s="196"/>
      <c r="V305" s="196"/>
      <c r="W305" s="196"/>
      <c r="X305" s="196"/>
      <c r="Y305" s="196"/>
      <c r="Z305" s="399" t="s">
        <v>1556</v>
      </c>
      <c r="AA305" s="770">
        <f ca="1">W255+BG268+W298</f>
        <v>0</v>
      </c>
      <c r="AB305" s="527"/>
      <c r="AC305" s="526"/>
      <c r="AD305" s="399"/>
      <c r="AE305" s="399" t="s">
        <v>1557</v>
      </c>
      <c r="AF305" s="770">
        <f ca="1">Z255+BJ266+Z298</f>
        <v>0</v>
      </c>
      <c r="AG305" s="527"/>
      <c r="AH305" s="526"/>
    </row>
    <row r="306" spans="2:70" ht="13.5" customHeight="1" x14ac:dyDescent="0.25">
      <c r="B306" s="196">
        <v>54</v>
      </c>
      <c r="C306" s="196" t="s">
        <v>1582</v>
      </c>
      <c r="D306" s="196"/>
      <c r="E306" s="196"/>
      <c r="F306" s="196"/>
      <c r="G306" s="196"/>
      <c r="H306" s="196"/>
      <c r="I306" s="196"/>
      <c r="J306" s="196"/>
      <c r="K306" s="196"/>
      <c r="L306" s="196"/>
      <c r="M306" s="196"/>
      <c r="N306" s="196"/>
      <c r="O306" s="196"/>
      <c r="P306" s="196"/>
      <c r="Q306" s="196"/>
      <c r="R306" s="196"/>
      <c r="S306" s="196"/>
      <c r="T306" s="196"/>
      <c r="U306" s="196"/>
      <c r="V306" s="196"/>
      <c r="W306" s="196"/>
      <c r="X306" s="196"/>
      <c r="Y306" s="196"/>
      <c r="Z306" s="399" t="s">
        <v>1556</v>
      </c>
      <c r="AA306" s="770">
        <f ca="1">W256+BG263+W299</f>
        <v>0</v>
      </c>
      <c r="AB306" s="527"/>
      <c r="AC306" s="526"/>
      <c r="AD306" s="399"/>
      <c r="AE306" s="399" t="s">
        <v>1557</v>
      </c>
      <c r="AF306" s="770">
        <f ca="1">Z256+BJ261+Z299</f>
        <v>0</v>
      </c>
      <c r="AG306" s="527"/>
      <c r="AH306" s="526"/>
    </row>
    <row r="310" spans="2:70" ht="13.5" customHeight="1" x14ac:dyDescent="0.25">
      <c r="B310" s="196">
        <v>55</v>
      </c>
      <c r="C310" s="196" t="s">
        <v>1583</v>
      </c>
      <c r="D310" s="196"/>
      <c r="E310" s="196"/>
      <c r="F310" s="196"/>
      <c r="G310" s="196"/>
      <c r="H310" s="196"/>
      <c r="I310" s="196"/>
      <c r="J310" s="196"/>
      <c r="K310" s="196"/>
      <c r="L310" s="196"/>
      <c r="M310" s="196"/>
      <c r="N310" s="196"/>
      <c r="O310" s="196"/>
      <c r="P310" s="196"/>
      <c r="Q310" s="196"/>
      <c r="R310" s="399"/>
      <c r="S310" s="399"/>
      <c r="T310" s="399"/>
      <c r="U310" s="196"/>
      <c r="V310" s="196"/>
      <c r="W310" s="196"/>
      <c r="X310" s="196"/>
      <c r="Y310" s="196"/>
      <c r="Z310" s="399" t="s">
        <v>1556</v>
      </c>
      <c r="AA310" s="770">
        <f t="shared" ref="AA310:AA311" ca="1" si="17">BO151+BJ226+AA305</f>
        <v>0</v>
      </c>
      <c r="AB310" s="527"/>
      <c r="AC310" s="526"/>
      <c r="AD310" s="399"/>
      <c r="AE310" s="399" t="s">
        <v>1557</v>
      </c>
      <c r="AF310" s="770">
        <f t="shared" ref="AF310:AF311" ca="1" si="18">BO151+BO226+AF305</f>
        <v>0</v>
      </c>
      <c r="AG310" s="527"/>
      <c r="AH310" s="526"/>
    </row>
    <row r="311" spans="2:70" ht="13.5" customHeight="1" x14ac:dyDescent="0.25">
      <c r="B311" s="196">
        <v>56</v>
      </c>
      <c r="C311" s="196" t="s">
        <v>1584</v>
      </c>
      <c r="D311" s="196"/>
      <c r="E311" s="196"/>
      <c r="F311" s="196"/>
      <c r="G311" s="196"/>
      <c r="H311" s="196"/>
      <c r="I311" s="196"/>
      <c r="J311" s="196"/>
      <c r="K311" s="196"/>
      <c r="L311" s="196"/>
      <c r="M311" s="196"/>
      <c r="N311" s="196"/>
      <c r="O311" s="196"/>
      <c r="P311" s="196"/>
      <c r="Q311" s="196"/>
      <c r="R311" s="399"/>
      <c r="S311" s="399"/>
      <c r="T311" s="399"/>
      <c r="U311" s="196"/>
      <c r="V311" s="196"/>
      <c r="W311" s="196"/>
      <c r="X311" s="196"/>
      <c r="Y311" s="196"/>
      <c r="Z311" s="399" t="s">
        <v>1556</v>
      </c>
      <c r="AA311" s="770">
        <f t="shared" ca="1" si="17"/>
        <v>0</v>
      </c>
      <c r="AB311" s="527"/>
      <c r="AC311" s="526"/>
      <c r="AD311" s="399"/>
      <c r="AE311" s="399" t="s">
        <v>1557</v>
      </c>
      <c r="AF311" s="770">
        <f t="shared" ca="1" si="18"/>
        <v>0</v>
      </c>
      <c r="AG311" s="527"/>
      <c r="AH311" s="526"/>
    </row>
    <row r="316" spans="2:70" ht="13.5" customHeight="1" x14ac:dyDescent="0.25">
      <c r="B316" s="196"/>
      <c r="C316" s="196"/>
      <c r="D316" s="196"/>
      <c r="E316" s="196"/>
      <c r="F316" s="196"/>
      <c r="G316" s="196"/>
      <c r="H316" s="196"/>
      <c r="I316" s="196"/>
      <c r="J316" s="196"/>
      <c r="K316" s="196"/>
      <c r="L316" s="196"/>
      <c r="M316" s="196"/>
      <c r="N316" s="196"/>
      <c r="O316" s="196"/>
      <c r="P316" s="196"/>
      <c r="Q316" s="196"/>
      <c r="R316" s="196"/>
      <c r="S316" s="196"/>
      <c r="T316" s="196"/>
      <c r="U316" s="196"/>
      <c r="V316" s="196"/>
      <c r="W316" s="196"/>
      <c r="X316" s="196"/>
      <c r="Y316" s="196"/>
      <c r="Z316" s="196"/>
      <c r="AA316" s="196"/>
      <c r="AB316" s="399"/>
      <c r="AC316" s="399"/>
      <c r="AD316" s="399"/>
      <c r="AE316" s="399"/>
      <c r="AF316" s="196"/>
      <c r="AG316" s="196"/>
      <c r="AH316" s="196"/>
      <c r="AK316" s="196"/>
      <c r="AL316" s="196"/>
      <c r="AM316" s="196"/>
      <c r="AN316" s="196"/>
      <c r="AO316" s="196"/>
      <c r="AP316" s="196"/>
      <c r="AQ316" s="196"/>
      <c r="AR316" s="196"/>
      <c r="AS316" s="196"/>
      <c r="AT316" s="196"/>
      <c r="AU316" s="196"/>
      <c r="AV316" s="196"/>
      <c r="AW316" s="196"/>
      <c r="AX316" s="196"/>
      <c r="AY316" s="196"/>
      <c r="AZ316" s="196"/>
      <c r="BA316" s="196"/>
      <c r="BB316" s="196"/>
      <c r="BC316" s="196"/>
      <c r="BD316" s="196"/>
      <c r="BE316" s="196"/>
      <c r="BF316" s="196"/>
      <c r="BG316" s="196"/>
      <c r="BH316" s="196"/>
      <c r="BI316" s="196"/>
      <c r="BJ316" s="196"/>
      <c r="BK316" s="196"/>
      <c r="BL316" s="399"/>
      <c r="BM316" s="399"/>
      <c r="BN316" s="399"/>
      <c r="BO316" s="399"/>
      <c r="BP316" s="196"/>
      <c r="BQ316" s="196"/>
      <c r="BR316" s="196"/>
    </row>
    <row r="320" spans="2:70" ht="13.5" customHeight="1" x14ac:dyDescent="0.25">
      <c r="B320" t="s">
        <v>1585</v>
      </c>
      <c r="AK320" t="s">
        <v>1586</v>
      </c>
    </row>
    <row r="322" spans="2:70" ht="13.5" customHeight="1" x14ac:dyDescent="0.25">
      <c r="C322" s="60" t="s">
        <v>1544</v>
      </c>
      <c r="AK322" s="101" t="s">
        <v>315</v>
      </c>
      <c r="AL322" s="215"/>
      <c r="AM322" s="64"/>
      <c r="AN322" s="64"/>
      <c r="AO322" s="64"/>
      <c r="AP322" s="114" t="s">
        <v>1587</v>
      </c>
      <c r="AQ322" s="234"/>
      <c r="AR322" s="234"/>
      <c r="AS322" s="235"/>
      <c r="AT322" s="114" t="s">
        <v>1588</v>
      </c>
      <c r="AU322" s="234"/>
      <c r="AV322" s="234"/>
      <c r="AW322" s="235"/>
      <c r="AX322" s="673" t="s">
        <v>1564</v>
      </c>
      <c r="AY322" s="529"/>
      <c r="AZ322" s="529"/>
      <c r="BA322" s="530"/>
      <c r="BB322" s="402" t="s">
        <v>570</v>
      </c>
      <c r="BC322" s="633" t="s">
        <v>1589</v>
      </c>
      <c r="BD322" s="529"/>
      <c r="BE322" s="529"/>
      <c r="BF322" s="529"/>
      <c r="BG322" s="530"/>
      <c r="BH322" s="633" t="s">
        <v>1590</v>
      </c>
      <c r="BI322" s="529"/>
      <c r="BJ322" s="529"/>
      <c r="BK322" s="529"/>
      <c r="BL322" s="530"/>
      <c r="BM322" s="633" t="s">
        <v>1522</v>
      </c>
      <c r="BN322" s="529"/>
      <c r="BO322" s="530"/>
      <c r="BP322" s="633" t="s">
        <v>1523</v>
      </c>
      <c r="BQ322" s="529"/>
      <c r="BR322" s="530"/>
    </row>
    <row r="323" spans="2:70" ht="13.5" customHeight="1" x14ac:dyDescent="0.25">
      <c r="AK323" s="404"/>
      <c r="AL323" s="269"/>
      <c r="AP323" s="404"/>
      <c r="AQ323" s="269"/>
      <c r="AR323" s="269"/>
      <c r="AS323" s="273"/>
      <c r="AT323" s="404"/>
      <c r="AU323" s="269"/>
      <c r="AV323" s="269"/>
      <c r="AW323" s="273"/>
      <c r="AX323" s="749"/>
      <c r="AY323" s="505"/>
      <c r="AZ323" s="505"/>
      <c r="BA323" s="532"/>
      <c r="BB323" s="397"/>
      <c r="BC323" s="748"/>
      <c r="BD323" s="505"/>
      <c r="BE323" s="505"/>
      <c r="BF323" s="505"/>
      <c r="BG323" s="532"/>
      <c r="BH323" s="748"/>
      <c r="BI323" s="505"/>
      <c r="BJ323" s="505"/>
      <c r="BK323" s="505"/>
      <c r="BL323" s="532"/>
      <c r="BM323" s="748"/>
      <c r="BN323" s="505"/>
      <c r="BO323" s="532"/>
      <c r="BP323" s="748"/>
      <c r="BQ323" s="505"/>
      <c r="BR323" s="532"/>
    </row>
    <row r="324" spans="2:70" ht="13.5" customHeight="1" x14ac:dyDescent="0.25">
      <c r="B324" s="615" t="s">
        <v>1517</v>
      </c>
      <c r="C324" s="529"/>
      <c r="D324" s="529"/>
      <c r="E324" s="529"/>
      <c r="F324" s="529"/>
      <c r="G324" s="529"/>
      <c r="H324" s="530"/>
      <c r="I324" s="414" t="s">
        <v>1518</v>
      </c>
      <c r="J324" s="415"/>
      <c r="K324" s="415"/>
      <c r="L324" s="766" t="s">
        <v>1519</v>
      </c>
      <c r="M324" s="767"/>
      <c r="N324" s="767"/>
      <c r="O324" s="768"/>
      <c r="P324" s="766" t="s">
        <v>1520</v>
      </c>
      <c r="Q324" s="767"/>
      <c r="R324" s="768"/>
      <c r="S324" s="766" t="s">
        <v>1521</v>
      </c>
      <c r="T324" s="767"/>
      <c r="U324" s="768"/>
      <c r="V324" s="402" t="s">
        <v>570</v>
      </c>
      <c r="W324" s="766" t="s">
        <v>1522</v>
      </c>
      <c r="X324" s="767"/>
      <c r="Y324" s="768"/>
      <c r="Z324" s="766" t="s">
        <v>1523</v>
      </c>
      <c r="AA324" s="767"/>
      <c r="AB324" s="767"/>
      <c r="AC324" s="766" t="s">
        <v>1524</v>
      </c>
      <c r="AD324" s="767"/>
      <c r="AE324" s="768"/>
      <c r="AF324" s="766" t="s">
        <v>1525</v>
      </c>
      <c r="AG324" s="767"/>
      <c r="AH324" s="769"/>
      <c r="AK324" s="404"/>
      <c r="AL324" s="269"/>
      <c r="AP324" s="404"/>
      <c r="AQ324" s="269"/>
      <c r="AR324" s="269"/>
      <c r="AS324" s="273"/>
      <c r="AT324" s="404"/>
      <c r="AU324" s="269"/>
      <c r="AV324" s="269"/>
      <c r="AW324" s="273"/>
      <c r="AX324" s="749"/>
      <c r="AY324" s="505"/>
      <c r="AZ324" s="505"/>
      <c r="BA324" s="532"/>
      <c r="BB324" s="397"/>
      <c r="BC324" s="748"/>
      <c r="BD324" s="505"/>
      <c r="BE324" s="505"/>
      <c r="BF324" s="505"/>
      <c r="BG324" s="532"/>
      <c r="BH324" s="748"/>
      <c r="BI324" s="505"/>
      <c r="BJ324" s="505"/>
      <c r="BK324" s="505"/>
      <c r="BL324" s="532"/>
      <c r="BM324" s="748"/>
      <c r="BN324" s="505"/>
      <c r="BO324" s="532"/>
      <c r="BP324" s="748"/>
      <c r="BQ324" s="505"/>
      <c r="BR324" s="532"/>
    </row>
    <row r="325" spans="2:70" ht="13.5" customHeight="1" x14ac:dyDescent="0.25">
      <c r="B325" s="748"/>
      <c r="C325" s="505"/>
      <c r="D325" s="505"/>
      <c r="E325" s="505"/>
      <c r="F325" s="505"/>
      <c r="G325" s="505"/>
      <c r="H325" s="532"/>
      <c r="I325" s="747"/>
      <c r="J325" s="505"/>
      <c r="K325" s="532"/>
      <c r="L325" s="748"/>
      <c r="M325" s="505"/>
      <c r="N325" s="505"/>
      <c r="O325" s="532"/>
      <c r="P325" s="747"/>
      <c r="Q325" s="505"/>
      <c r="R325" s="532"/>
      <c r="S325" s="748"/>
      <c r="T325" s="505"/>
      <c r="U325" s="532"/>
      <c r="V325" s="273"/>
      <c r="W325" s="748"/>
      <c r="X325" s="505"/>
      <c r="Y325" s="532"/>
      <c r="Z325" s="748"/>
      <c r="AA325" s="505"/>
      <c r="AB325" s="532"/>
      <c r="AC325" s="747"/>
      <c r="AD325" s="505"/>
      <c r="AE325" s="532"/>
      <c r="AF325" s="748"/>
      <c r="AG325" s="505"/>
      <c r="AH325" s="750"/>
      <c r="AK325" s="404"/>
      <c r="AL325" s="269"/>
      <c r="AP325" s="404"/>
      <c r="AQ325" s="269"/>
      <c r="AR325" s="269"/>
      <c r="AS325" s="273"/>
      <c r="AT325" s="404"/>
      <c r="AU325" s="269"/>
      <c r="AV325" s="269"/>
      <c r="AW325" s="273"/>
      <c r="AX325" s="749"/>
      <c r="AY325" s="505"/>
      <c r="AZ325" s="505"/>
      <c r="BA325" s="532"/>
      <c r="BB325" s="397"/>
      <c r="BC325" s="748"/>
      <c r="BD325" s="505"/>
      <c r="BE325" s="505"/>
      <c r="BF325" s="505"/>
      <c r="BG325" s="532"/>
      <c r="BH325" s="748"/>
      <c r="BI325" s="505"/>
      <c r="BJ325" s="505"/>
      <c r="BK325" s="505"/>
      <c r="BL325" s="532"/>
      <c r="BM325" s="748"/>
      <c r="BN325" s="505"/>
      <c r="BO325" s="532"/>
      <c r="BP325" s="748"/>
      <c r="BQ325" s="505"/>
      <c r="BR325" s="532"/>
    </row>
    <row r="326" spans="2:70" ht="13.5" customHeight="1" x14ac:dyDescent="0.25">
      <c r="B326" s="748"/>
      <c r="C326" s="505"/>
      <c r="D326" s="505"/>
      <c r="E326" s="505"/>
      <c r="F326" s="505"/>
      <c r="G326" s="505"/>
      <c r="H326" s="532"/>
      <c r="I326" s="747"/>
      <c r="J326" s="505"/>
      <c r="K326" s="532"/>
      <c r="L326" s="748"/>
      <c r="M326" s="505"/>
      <c r="N326" s="505"/>
      <c r="O326" s="532"/>
      <c r="P326" s="747"/>
      <c r="Q326" s="505"/>
      <c r="R326" s="532"/>
      <c r="S326" s="748"/>
      <c r="T326" s="505"/>
      <c r="U326" s="532"/>
      <c r="V326" s="273"/>
      <c r="W326" s="748"/>
      <c r="X326" s="505"/>
      <c r="Y326" s="532"/>
      <c r="Z326" s="748"/>
      <c r="AA326" s="505"/>
      <c r="AB326" s="532"/>
      <c r="AC326" s="747"/>
      <c r="AD326" s="505"/>
      <c r="AE326" s="532"/>
      <c r="AF326" s="748"/>
      <c r="AG326" s="505"/>
      <c r="AH326" s="750"/>
      <c r="AK326" s="404"/>
      <c r="AL326" s="269"/>
      <c r="AP326" s="404"/>
      <c r="AQ326" s="269"/>
      <c r="AR326" s="269"/>
      <c r="AS326" s="273"/>
      <c r="AT326" s="404"/>
      <c r="AU326" s="269"/>
      <c r="AV326" s="269"/>
      <c r="AW326" s="273"/>
      <c r="AX326" s="749"/>
      <c r="AY326" s="505"/>
      <c r="AZ326" s="505"/>
      <c r="BA326" s="532"/>
      <c r="BB326" s="397"/>
      <c r="BC326" s="748"/>
      <c r="BD326" s="505"/>
      <c r="BE326" s="505"/>
      <c r="BF326" s="505"/>
      <c r="BG326" s="532"/>
      <c r="BH326" s="748"/>
      <c r="BI326" s="505"/>
      <c r="BJ326" s="505"/>
      <c r="BK326" s="505"/>
      <c r="BL326" s="532"/>
      <c r="BM326" s="748"/>
      <c r="BN326" s="505"/>
      <c r="BO326" s="532"/>
      <c r="BP326" s="748"/>
      <c r="BQ326" s="505"/>
      <c r="BR326" s="532"/>
    </row>
    <row r="327" spans="2:70" ht="13.5" customHeight="1" x14ac:dyDescent="0.25">
      <c r="B327" s="748"/>
      <c r="C327" s="505"/>
      <c r="D327" s="505"/>
      <c r="E327" s="505"/>
      <c r="F327" s="505"/>
      <c r="G327" s="505"/>
      <c r="H327" s="532"/>
      <c r="I327" s="747"/>
      <c r="J327" s="505"/>
      <c r="K327" s="532"/>
      <c r="L327" s="748"/>
      <c r="M327" s="505"/>
      <c r="N327" s="505"/>
      <c r="O327" s="532"/>
      <c r="P327" s="747"/>
      <c r="Q327" s="505"/>
      <c r="R327" s="532"/>
      <c r="S327" s="748"/>
      <c r="T327" s="505"/>
      <c r="U327" s="532"/>
      <c r="V327" s="273"/>
      <c r="W327" s="748"/>
      <c r="X327" s="505"/>
      <c r="Y327" s="532"/>
      <c r="Z327" s="748"/>
      <c r="AA327" s="505"/>
      <c r="AB327" s="532"/>
      <c r="AC327" s="747"/>
      <c r="AD327" s="505"/>
      <c r="AE327" s="532"/>
      <c r="AF327" s="748"/>
      <c r="AG327" s="505"/>
      <c r="AH327" s="750"/>
      <c r="AK327" s="111"/>
      <c r="AL327" s="110"/>
      <c r="AM327" s="23"/>
      <c r="AN327" s="23"/>
      <c r="AO327" s="23"/>
      <c r="AP327" s="111"/>
      <c r="AQ327" s="110"/>
      <c r="AR327" s="110"/>
      <c r="AS327" s="233"/>
      <c r="AT327" s="111"/>
      <c r="AU327" s="110"/>
      <c r="AV327" s="110"/>
      <c r="AW327" s="233"/>
      <c r="AX327" s="765"/>
      <c r="AY327" s="503"/>
      <c r="AZ327" s="503"/>
      <c r="BA327" s="524"/>
      <c r="BB327" s="398"/>
      <c r="BC327" s="569"/>
      <c r="BD327" s="503"/>
      <c r="BE327" s="503"/>
      <c r="BF327" s="503"/>
      <c r="BG327" s="524"/>
      <c r="BH327" s="569"/>
      <c r="BI327" s="503"/>
      <c r="BJ327" s="503"/>
      <c r="BK327" s="503"/>
      <c r="BL327" s="524"/>
      <c r="BM327" s="569"/>
      <c r="BN327" s="503"/>
      <c r="BO327" s="524"/>
      <c r="BP327" s="569"/>
      <c r="BQ327" s="503"/>
      <c r="BR327" s="524"/>
    </row>
    <row r="328" spans="2:70" ht="13.5" customHeight="1" x14ac:dyDescent="0.25">
      <c r="B328" s="748"/>
      <c r="C328" s="505"/>
      <c r="D328" s="505"/>
      <c r="E328" s="505"/>
      <c r="F328" s="505"/>
      <c r="G328" s="505"/>
      <c r="H328" s="532"/>
      <c r="I328" s="747"/>
      <c r="J328" s="505"/>
      <c r="K328" s="532"/>
      <c r="L328" s="748"/>
      <c r="M328" s="505"/>
      <c r="N328" s="505"/>
      <c r="O328" s="532"/>
      <c r="P328" s="747"/>
      <c r="Q328" s="505"/>
      <c r="R328" s="532"/>
      <c r="S328" s="748"/>
      <c r="T328" s="505"/>
      <c r="U328" s="532"/>
      <c r="V328" s="273"/>
      <c r="W328" s="748"/>
      <c r="X328" s="505"/>
      <c r="Y328" s="532"/>
      <c r="Z328" s="748"/>
      <c r="AA328" s="505"/>
      <c r="AB328" s="532"/>
      <c r="AC328" s="747"/>
      <c r="AD328" s="505"/>
      <c r="AE328" s="532"/>
      <c r="AF328" s="748"/>
      <c r="AG328" s="505"/>
      <c r="AH328" s="750"/>
      <c r="AK328" s="97">
        <v>67</v>
      </c>
      <c r="AL328" s="289" t="s">
        <v>1591</v>
      </c>
      <c r="AM328" s="289"/>
      <c r="AN328" s="289"/>
      <c r="AO328" s="289"/>
      <c r="AP328" s="289"/>
      <c r="AQ328" s="289"/>
      <c r="AR328" s="289"/>
      <c r="AS328" s="289"/>
      <c r="AT328" s="289"/>
      <c r="AU328" s="216"/>
      <c r="AV328" s="216"/>
      <c r="AW328" s="216"/>
      <c r="AX328" s="216"/>
      <c r="AY328" s="216"/>
      <c r="AZ328" s="216"/>
      <c r="BA328" s="216"/>
      <c r="BB328" s="216"/>
      <c r="BC328" s="216"/>
      <c r="BD328" s="216"/>
      <c r="BE328" s="216"/>
      <c r="BF328" s="216"/>
      <c r="BG328" s="216"/>
      <c r="BH328" s="419"/>
      <c r="BI328" s="419"/>
      <c r="BJ328" s="419"/>
      <c r="BK328" s="419"/>
      <c r="BL328" s="420"/>
      <c r="BM328" s="569">
        <f>SUM(BM323:BO327)</f>
        <v>0</v>
      </c>
      <c r="BN328" s="503"/>
      <c r="BO328" s="524"/>
      <c r="BP328" s="569">
        <f>SUM(BP323:BR327)</f>
        <v>0</v>
      </c>
      <c r="BQ328" s="503"/>
      <c r="BR328" s="524"/>
    </row>
    <row r="329" spans="2:70" ht="13.5" customHeight="1" x14ac:dyDescent="0.25">
      <c r="B329" s="748"/>
      <c r="C329" s="505"/>
      <c r="D329" s="505"/>
      <c r="E329" s="505"/>
      <c r="F329" s="505"/>
      <c r="G329" s="505"/>
      <c r="H329" s="532"/>
      <c r="I329" s="747"/>
      <c r="J329" s="505"/>
      <c r="K329" s="532"/>
      <c r="L329" s="748"/>
      <c r="M329" s="505"/>
      <c r="N329" s="505"/>
      <c r="O329" s="532"/>
      <c r="P329" s="747"/>
      <c r="Q329" s="505"/>
      <c r="R329" s="532"/>
      <c r="S329" s="748"/>
      <c r="T329" s="505"/>
      <c r="U329" s="532"/>
      <c r="V329" s="273"/>
      <c r="W329" s="748"/>
      <c r="X329" s="505"/>
      <c r="Y329" s="532"/>
      <c r="Z329" s="748"/>
      <c r="AA329" s="505"/>
      <c r="AB329" s="532"/>
      <c r="AC329" s="747"/>
      <c r="AD329" s="505"/>
      <c r="AE329" s="532"/>
      <c r="AF329" s="748"/>
      <c r="AG329" s="505"/>
      <c r="AH329" s="750"/>
      <c r="AK329" s="46">
        <v>68</v>
      </c>
      <c r="AL329" s="47" t="s">
        <v>1460</v>
      </c>
      <c r="AM329" s="47"/>
      <c r="AN329" s="47"/>
      <c r="AO329" s="47"/>
      <c r="AP329" s="47"/>
      <c r="AQ329" s="47"/>
      <c r="AR329" s="47"/>
      <c r="AS329" s="47"/>
      <c r="AT329" s="47"/>
      <c r="AU329" s="175"/>
      <c r="AV329" s="175"/>
      <c r="AW329" s="175"/>
      <c r="AX329" s="175"/>
      <c r="AY329" s="175"/>
      <c r="AZ329" s="175"/>
      <c r="BA329" s="175"/>
      <c r="BB329" s="175"/>
      <c r="BC329" s="175"/>
      <c r="BD329" s="175"/>
      <c r="BE329" s="175"/>
      <c r="BF329" s="175"/>
      <c r="BG329" s="175"/>
      <c r="BH329" s="421"/>
      <c r="BI329" s="421"/>
      <c r="BJ329" s="421"/>
      <c r="BK329" s="421"/>
      <c r="BL329" s="176"/>
      <c r="BM329" s="569"/>
      <c r="BN329" s="503"/>
      <c r="BO329" s="524"/>
      <c r="BP329" s="569"/>
      <c r="BQ329" s="503"/>
      <c r="BR329" s="524"/>
    </row>
    <row r="330" spans="2:70" ht="13.5" customHeight="1" x14ac:dyDescent="0.25">
      <c r="B330" s="748"/>
      <c r="C330" s="505"/>
      <c r="D330" s="505"/>
      <c r="E330" s="505"/>
      <c r="F330" s="505"/>
      <c r="G330" s="505"/>
      <c r="H330" s="532"/>
      <c r="I330" s="747"/>
      <c r="J330" s="505"/>
      <c r="K330" s="532"/>
      <c r="L330" s="748"/>
      <c r="M330" s="505"/>
      <c r="N330" s="505"/>
      <c r="O330" s="532"/>
      <c r="P330" s="747"/>
      <c r="Q330" s="505"/>
      <c r="R330" s="532"/>
      <c r="S330" s="748"/>
      <c r="T330" s="505"/>
      <c r="U330" s="532"/>
      <c r="V330" s="273"/>
      <c r="W330" s="748"/>
      <c r="X330" s="505"/>
      <c r="Y330" s="532"/>
      <c r="Z330" s="748"/>
      <c r="AA330" s="505"/>
      <c r="AB330" s="532"/>
      <c r="AC330" s="747"/>
      <c r="AD330" s="505"/>
      <c r="AE330" s="532"/>
      <c r="AF330" s="748"/>
      <c r="AG330" s="505"/>
      <c r="AH330" s="750"/>
    </row>
    <row r="331" spans="2:70" ht="13.5" customHeight="1" x14ac:dyDescent="0.25">
      <c r="B331" s="748"/>
      <c r="C331" s="505"/>
      <c r="D331" s="505"/>
      <c r="E331" s="505"/>
      <c r="F331" s="505"/>
      <c r="G331" s="505"/>
      <c r="H331" s="532"/>
      <c r="I331" s="747"/>
      <c r="J331" s="505"/>
      <c r="K331" s="532"/>
      <c r="L331" s="748"/>
      <c r="M331" s="505"/>
      <c r="N331" s="505"/>
      <c r="O331" s="532"/>
      <c r="P331" s="747"/>
      <c r="Q331" s="505"/>
      <c r="R331" s="532"/>
      <c r="S331" s="748"/>
      <c r="T331" s="505"/>
      <c r="U331" s="532"/>
      <c r="V331" s="273"/>
      <c r="W331" s="748"/>
      <c r="X331" s="505"/>
      <c r="Y331" s="532"/>
      <c r="Z331" s="748"/>
      <c r="AA331" s="505"/>
      <c r="AB331" s="532"/>
      <c r="AC331" s="747"/>
      <c r="AD331" s="505"/>
      <c r="AE331" s="532"/>
      <c r="AF331" s="748"/>
      <c r="AG331" s="505"/>
      <c r="AH331" s="750"/>
    </row>
    <row r="332" spans="2:70" ht="13.5" customHeight="1" x14ac:dyDescent="0.25">
      <c r="B332" s="748"/>
      <c r="C332" s="505"/>
      <c r="D332" s="505"/>
      <c r="E332" s="505"/>
      <c r="F332" s="505"/>
      <c r="G332" s="505"/>
      <c r="H332" s="532"/>
      <c r="I332" s="747"/>
      <c r="J332" s="505"/>
      <c r="K332" s="532"/>
      <c r="L332" s="748"/>
      <c r="M332" s="505"/>
      <c r="N332" s="505"/>
      <c r="O332" s="532"/>
      <c r="P332" s="747"/>
      <c r="Q332" s="505"/>
      <c r="R332" s="532"/>
      <c r="S332" s="748"/>
      <c r="T332" s="505"/>
      <c r="U332" s="532"/>
      <c r="V332" s="273"/>
      <c r="W332" s="748"/>
      <c r="X332" s="505"/>
      <c r="Y332" s="532"/>
      <c r="Z332" s="748"/>
      <c r="AA332" s="505"/>
      <c r="AB332" s="532"/>
      <c r="AC332" s="747"/>
      <c r="AD332" s="505"/>
      <c r="AE332" s="532"/>
      <c r="AF332" s="748"/>
      <c r="AG332" s="505"/>
      <c r="AH332" s="750"/>
    </row>
    <row r="333" spans="2:70" ht="13.5" customHeight="1" x14ac:dyDescent="0.25">
      <c r="B333" s="748"/>
      <c r="C333" s="505"/>
      <c r="D333" s="505"/>
      <c r="E333" s="505"/>
      <c r="F333" s="505"/>
      <c r="G333" s="505"/>
      <c r="H333" s="532"/>
      <c r="I333" s="747"/>
      <c r="J333" s="505"/>
      <c r="K333" s="532"/>
      <c r="L333" s="748"/>
      <c r="M333" s="505"/>
      <c r="N333" s="505"/>
      <c r="O333" s="532"/>
      <c r="P333" s="747"/>
      <c r="Q333" s="505"/>
      <c r="R333" s="532"/>
      <c r="S333" s="748"/>
      <c r="T333" s="505"/>
      <c r="U333" s="532"/>
      <c r="V333" s="273"/>
      <c r="W333" s="748"/>
      <c r="X333" s="505"/>
      <c r="Y333" s="532"/>
      <c r="Z333" s="748"/>
      <c r="AA333" s="505"/>
      <c r="AB333" s="532"/>
      <c r="AC333" s="747"/>
      <c r="AD333" s="505"/>
      <c r="AE333" s="532"/>
      <c r="AF333" s="748"/>
      <c r="AG333" s="505"/>
      <c r="AH333" s="750"/>
    </row>
    <row r="334" spans="2:70" ht="13.5" customHeight="1" x14ac:dyDescent="0.25">
      <c r="B334" s="748"/>
      <c r="C334" s="505"/>
      <c r="D334" s="505"/>
      <c r="E334" s="505"/>
      <c r="F334" s="505"/>
      <c r="G334" s="505"/>
      <c r="H334" s="532"/>
      <c r="I334" s="747"/>
      <c r="J334" s="505"/>
      <c r="K334" s="532"/>
      <c r="L334" s="748"/>
      <c r="M334" s="505"/>
      <c r="N334" s="505"/>
      <c r="O334" s="532"/>
      <c r="P334" s="747"/>
      <c r="Q334" s="505"/>
      <c r="R334" s="532"/>
      <c r="S334" s="748"/>
      <c r="T334" s="505"/>
      <c r="U334" s="532"/>
      <c r="V334" s="273"/>
      <c r="W334" s="748"/>
      <c r="X334" s="505"/>
      <c r="Y334" s="532"/>
      <c r="Z334" s="748"/>
      <c r="AA334" s="505"/>
      <c r="AB334" s="532"/>
      <c r="AC334" s="747"/>
      <c r="AD334" s="505"/>
      <c r="AE334" s="532"/>
      <c r="AF334" s="748"/>
      <c r="AG334" s="505"/>
      <c r="AH334" s="750"/>
    </row>
    <row r="335" spans="2:70" ht="13.5" customHeight="1" x14ac:dyDescent="0.25">
      <c r="B335" s="748"/>
      <c r="C335" s="505"/>
      <c r="D335" s="505"/>
      <c r="E335" s="505"/>
      <c r="F335" s="505"/>
      <c r="G335" s="505"/>
      <c r="H335" s="532"/>
      <c r="I335" s="747"/>
      <c r="J335" s="505"/>
      <c r="K335" s="532"/>
      <c r="L335" s="748"/>
      <c r="M335" s="505"/>
      <c r="N335" s="505"/>
      <c r="O335" s="532"/>
      <c r="P335" s="747"/>
      <c r="Q335" s="505"/>
      <c r="R335" s="532"/>
      <c r="S335" s="748"/>
      <c r="T335" s="505"/>
      <c r="U335" s="532"/>
      <c r="V335" s="273"/>
      <c r="W335" s="748"/>
      <c r="X335" s="505"/>
      <c r="Y335" s="532"/>
      <c r="Z335" s="748"/>
      <c r="AA335" s="505"/>
      <c r="AB335" s="532"/>
      <c r="AC335" s="747"/>
      <c r="AD335" s="505"/>
      <c r="AE335" s="532"/>
      <c r="AF335" s="748"/>
      <c r="AG335" s="505"/>
      <c r="AH335" s="750"/>
      <c r="AK335" s="196">
        <v>69</v>
      </c>
      <c r="AL335" s="196" t="s">
        <v>1592</v>
      </c>
      <c r="AM335" s="196"/>
      <c r="AN335" s="196"/>
      <c r="AO335" s="196"/>
      <c r="AP335" s="196"/>
      <c r="AQ335" s="196"/>
      <c r="AR335" s="196"/>
      <c r="AS335" s="196"/>
      <c r="AT335" s="196"/>
      <c r="AU335" s="196"/>
      <c r="AV335" s="196"/>
      <c r="AW335" s="196"/>
      <c r="AX335" s="196"/>
      <c r="AY335" s="196"/>
      <c r="AZ335" s="196"/>
      <c r="BA335" s="196"/>
      <c r="BB335" s="196"/>
      <c r="BC335" s="196"/>
      <c r="BD335" s="196"/>
      <c r="BE335" s="196"/>
      <c r="BF335" s="399" t="s">
        <v>1556</v>
      </c>
      <c r="BG335" s="770">
        <f ca="1">BK302+W345+BM328</f>
        <v>0</v>
      </c>
      <c r="BH335" s="527"/>
      <c r="BI335" s="527"/>
      <c r="BJ335" s="526"/>
      <c r="BK335" s="399"/>
      <c r="BL335" s="399"/>
      <c r="BM335" s="399" t="s">
        <v>1557</v>
      </c>
      <c r="BN335" s="770">
        <f ca="1">BO302+Z343+BP328</f>
        <v>0</v>
      </c>
      <c r="BO335" s="527"/>
      <c r="BP335" s="527"/>
      <c r="BQ335" s="526"/>
    </row>
    <row r="336" spans="2:70" ht="13.5" customHeight="1" x14ac:dyDescent="0.25">
      <c r="B336" s="748"/>
      <c r="C336" s="505"/>
      <c r="D336" s="505"/>
      <c r="E336" s="505"/>
      <c r="F336" s="505"/>
      <c r="G336" s="505"/>
      <c r="H336" s="532"/>
      <c r="I336" s="747"/>
      <c r="J336" s="505"/>
      <c r="K336" s="532"/>
      <c r="L336" s="748"/>
      <c r="M336" s="505"/>
      <c r="N336" s="505"/>
      <c r="O336" s="532"/>
      <c r="P336" s="747"/>
      <c r="Q336" s="505"/>
      <c r="R336" s="532"/>
      <c r="S336" s="748"/>
      <c r="T336" s="505"/>
      <c r="U336" s="532"/>
      <c r="V336" s="273"/>
      <c r="W336" s="748"/>
      <c r="X336" s="505"/>
      <c r="Y336" s="532"/>
      <c r="Z336" s="748"/>
      <c r="AA336" s="505"/>
      <c r="AB336" s="532"/>
      <c r="AC336" s="747"/>
      <c r="AD336" s="505"/>
      <c r="AE336" s="532"/>
      <c r="AF336" s="748"/>
      <c r="AG336" s="505"/>
      <c r="AH336" s="750"/>
      <c r="AK336" s="196">
        <v>70</v>
      </c>
      <c r="AL336" s="196" t="s">
        <v>1593</v>
      </c>
      <c r="AM336" s="196"/>
      <c r="AN336" s="196"/>
      <c r="AO336" s="196"/>
      <c r="AP336" s="196"/>
      <c r="AQ336" s="196"/>
      <c r="AR336" s="196"/>
      <c r="AS336" s="196"/>
      <c r="AT336" s="196"/>
      <c r="AU336" s="196"/>
      <c r="AV336" s="196"/>
      <c r="AW336" s="196"/>
      <c r="AX336" s="196"/>
      <c r="AY336" s="196"/>
      <c r="AZ336" s="196"/>
      <c r="BA336" s="196"/>
      <c r="BB336" s="196"/>
      <c r="BC336" s="196"/>
      <c r="BD336" s="196"/>
      <c r="BE336" s="196"/>
      <c r="BF336" s="399" t="s">
        <v>1556</v>
      </c>
      <c r="BG336" s="770">
        <f ca="1">BK303+W340+BM329</f>
        <v>0</v>
      </c>
      <c r="BH336" s="527"/>
      <c r="BI336" s="527"/>
      <c r="BJ336" s="526"/>
      <c r="BK336" s="399"/>
      <c r="BL336" s="399"/>
      <c r="BM336" s="399" t="s">
        <v>1557</v>
      </c>
      <c r="BN336" s="770">
        <f ca="1">BO303+Z338+BP329</f>
        <v>0</v>
      </c>
      <c r="BO336" s="527"/>
      <c r="BP336" s="527"/>
      <c r="BQ336" s="526"/>
    </row>
    <row r="337" spans="2:69" ht="13.5" customHeight="1" x14ac:dyDescent="0.25">
      <c r="B337" s="569"/>
      <c r="C337" s="503"/>
      <c r="D337" s="503"/>
      <c r="E337" s="503"/>
      <c r="F337" s="503"/>
      <c r="G337" s="503"/>
      <c r="H337" s="524"/>
      <c r="I337" s="754"/>
      <c r="J337" s="752"/>
      <c r="K337" s="753"/>
      <c r="L337" s="751"/>
      <c r="M337" s="752"/>
      <c r="N337" s="752"/>
      <c r="O337" s="753"/>
      <c r="P337" s="754"/>
      <c r="Q337" s="752"/>
      <c r="R337" s="753"/>
      <c r="S337" s="751"/>
      <c r="T337" s="752"/>
      <c r="U337" s="753"/>
      <c r="V337" s="417"/>
      <c r="W337" s="751"/>
      <c r="X337" s="752"/>
      <c r="Y337" s="753"/>
      <c r="Z337" s="751"/>
      <c r="AA337" s="752"/>
      <c r="AB337" s="753"/>
      <c r="AC337" s="754"/>
      <c r="AD337" s="752"/>
      <c r="AE337" s="753"/>
      <c r="AF337" s="751"/>
      <c r="AG337" s="752"/>
      <c r="AH337" s="755"/>
    </row>
    <row r="338" spans="2:69" ht="13.5" customHeight="1" x14ac:dyDescent="0.25">
      <c r="B338" s="269" t="s">
        <v>1594</v>
      </c>
      <c r="C338" s="269"/>
      <c r="D338" s="273"/>
      <c r="W338" s="762">
        <f ca="1">SUM(W318:Y337)- SUMIF(P318:R337,YEAR(TODAY())-1,W318:Y337)- SUMIF(AC318:AC337,YEAR(TODAY())-1,W318:Y337)</f>
        <v>0</v>
      </c>
      <c r="X338" s="763"/>
      <c r="Y338" s="764"/>
      <c r="Z338" s="762">
        <f ca="1">SUM(Z318:AB337)- SUMIF(P318:R337,YEAR(TODAY())-1,Z318:AB337)- SUMIF(AC318:AC337,YEAR(TODAY())-1,Z318:AB337)</f>
        <v>0</v>
      </c>
      <c r="AA338" s="763"/>
      <c r="AB338" s="764"/>
    </row>
    <row r="339" spans="2:69" ht="13.5" customHeight="1" x14ac:dyDescent="0.25">
      <c r="B339" s="269" t="s">
        <v>1595</v>
      </c>
      <c r="W339" s="758">
        <f ca="1">W338*0.07</f>
        <v>0</v>
      </c>
      <c r="X339" s="759"/>
      <c r="Y339" s="760"/>
      <c r="Z339" s="758">
        <f ca="1">Z338*0.07</f>
        <v>0</v>
      </c>
      <c r="AA339" s="759"/>
      <c r="AB339" s="760"/>
    </row>
    <row r="340" spans="2:69" ht="13.5" customHeight="1" x14ac:dyDescent="0.25">
      <c r="B340" s="269" t="s">
        <v>1596</v>
      </c>
      <c r="W340" s="758">
        <f ca="1">W338-W339</f>
        <v>0</v>
      </c>
      <c r="X340" s="759"/>
      <c r="Y340" s="760"/>
      <c r="AK340" s="196">
        <v>71</v>
      </c>
      <c r="AL340" s="196" t="s">
        <v>1597</v>
      </c>
      <c r="AM340" s="196"/>
      <c r="AN340" s="196"/>
      <c r="AO340" s="196"/>
      <c r="AP340" s="196"/>
      <c r="AQ340" s="196"/>
      <c r="AR340" s="196"/>
      <c r="AS340" s="196"/>
      <c r="AT340" s="196"/>
      <c r="AU340" s="196"/>
      <c r="AV340" s="196"/>
      <c r="AW340" s="196"/>
      <c r="AX340" s="196"/>
      <c r="AY340" s="196"/>
      <c r="AZ340" s="196"/>
      <c r="BA340" s="196"/>
      <c r="BB340" s="399"/>
      <c r="BC340" s="399"/>
      <c r="BD340" s="399"/>
      <c r="BE340" s="399"/>
      <c r="BF340" s="399" t="s">
        <v>1556</v>
      </c>
      <c r="BG340" s="770">
        <f t="shared" ref="BG340:BG341" ca="1" si="19">BG335+AA310</f>
        <v>0</v>
      </c>
      <c r="BH340" s="527"/>
      <c r="BI340" s="527"/>
      <c r="BJ340" s="526"/>
      <c r="BK340" s="399"/>
      <c r="BL340" s="399"/>
      <c r="BM340" s="399" t="s">
        <v>1557</v>
      </c>
      <c r="BN340" s="770">
        <f t="shared" ref="BN340:BN341" ca="1" si="20">BN335+AF310</f>
        <v>0</v>
      </c>
      <c r="BO340" s="527"/>
      <c r="BP340" s="527"/>
      <c r="BQ340" s="526"/>
    </row>
    <row r="341" spans="2:69" ht="13.5" customHeight="1" x14ac:dyDescent="0.25">
      <c r="B341" s="269" t="s">
        <v>1598</v>
      </c>
      <c r="C341" s="269"/>
      <c r="D341" s="273"/>
      <c r="W341" s="758">
        <f ca="1">SUMIF(P318:R337,YEAR(TODAY())-1,W318:Y337)</f>
        <v>0</v>
      </c>
      <c r="X341" s="759"/>
      <c r="Y341" s="760"/>
      <c r="Z341" s="758">
        <f ca="1">SUMIF(P318:R337,YEAR(TODAY())-1,Z318:AB337)</f>
        <v>0</v>
      </c>
      <c r="AA341" s="759"/>
      <c r="AB341" s="760"/>
      <c r="AK341" s="196">
        <v>72</v>
      </c>
      <c r="AL341" s="196" t="s">
        <v>1599</v>
      </c>
      <c r="AM341" s="196"/>
      <c r="AN341" s="196"/>
      <c r="AO341" s="196"/>
      <c r="AP341" s="196"/>
      <c r="AQ341" s="196"/>
      <c r="AR341" s="196"/>
      <c r="AS341" s="196"/>
      <c r="AT341" s="196"/>
      <c r="AU341" s="196"/>
      <c r="AV341" s="196"/>
      <c r="AW341" s="196"/>
      <c r="AX341" s="196"/>
      <c r="AY341" s="196"/>
      <c r="AZ341" s="196"/>
      <c r="BA341" s="196"/>
      <c r="BB341" s="399"/>
      <c r="BC341" s="399"/>
      <c r="BD341" s="399"/>
      <c r="BE341" s="399"/>
      <c r="BF341" s="399" t="s">
        <v>1556</v>
      </c>
      <c r="BG341" s="770">
        <f t="shared" ca="1" si="19"/>
        <v>0</v>
      </c>
      <c r="BH341" s="527"/>
      <c r="BI341" s="527"/>
      <c r="BJ341" s="526"/>
      <c r="BK341" s="399"/>
      <c r="BL341" s="399"/>
      <c r="BM341" s="399" t="s">
        <v>1557</v>
      </c>
      <c r="BN341" s="770">
        <f t="shared" ca="1" si="20"/>
        <v>0</v>
      </c>
      <c r="BO341" s="527"/>
      <c r="BP341" s="527"/>
      <c r="BQ341" s="526"/>
    </row>
    <row r="342" spans="2:69" ht="13.5" customHeight="1" x14ac:dyDescent="0.25">
      <c r="B342" s="269" t="s">
        <v>1600</v>
      </c>
      <c r="W342" s="758">
        <f ca="1">SUMIF(AC318:AC337,YEAR(TODAY())-1,W318:Y337)</f>
        <v>0</v>
      </c>
      <c r="X342" s="759"/>
      <c r="Y342" s="760"/>
      <c r="Z342" s="758">
        <f ca="1">SUMIF(AC318:AC337,YEAR(TODAY())-1,Z318:AB337)</f>
        <v>0</v>
      </c>
      <c r="AA342" s="759"/>
      <c r="AB342" s="760"/>
    </row>
    <row r="343" spans="2:69" ht="13.5" customHeight="1" x14ac:dyDescent="0.25">
      <c r="B343" s="269" t="s">
        <v>1601</v>
      </c>
      <c r="W343" s="758">
        <f ca="1">W340+W341-W342</f>
        <v>0</v>
      </c>
      <c r="X343" s="759"/>
      <c r="Y343" s="760"/>
      <c r="Z343" s="758">
        <f ca="1">Z338+Z341-Z342</f>
        <v>0</v>
      </c>
      <c r="AA343" s="759"/>
      <c r="AB343" s="760"/>
    </row>
    <row r="344" spans="2:69" ht="13.5" customHeight="1" x14ac:dyDescent="0.25">
      <c r="B344" s="269" t="s">
        <v>1602</v>
      </c>
      <c r="W344" s="758">
        <f ca="1">W343*0.07</f>
        <v>0</v>
      </c>
      <c r="X344" s="759"/>
      <c r="Y344" s="760"/>
      <c r="Z344" s="758">
        <f ca="1">Z343*0.07</f>
        <v>0</v>
      </c>
      <c r="AA344" s="759"/>
      <c r="AB344" s="760"/>
    </row>
    <row r="345" spans="2:69" ht="13.5" customHeight="1" x14ac:dyDescent="0.25">
      <c r="B345" s="269" t="s">
        <v>1603</v>
      </c>
      <c r="W345" s="758">
        <f ca="1">W343-W344</f>
        <v>0</v>
      </c>
      <c r="X345" s="759"/>
      <c r="Y345" s="760"/>
    </row>
    <row r="353" spans="2:70" ht="13.5" customHeight="1" x14ac:dyDescent="0.25">
      <c r="B353" s="196" t="s">
        <v>1604</v>
      </c>
      <c r="C353" s="196"/>
      <c r="D353" s="196"/>
      <c r="E353" s="196"/>
      <c r="F353" s="196"/>
      <c r="G353" s="196"/>
      <c r="H353" s="196"/>
      <c r="I353" s="196"/>
      <c r="J353" s="196"/>
      <c r="K353" s="196"/>
      <c r="L353" s="196"/>
      <c r="M353" s="196"/>
      <c r="N353" s="196"/>
      <c r="O353" s="196"/>
      <c r="P353" s="196"/>
      <c r="Q353" s="196"/>
      <c r="R353" s="196"/>
      <c r="S353" s="196"/>
      <c r="T353" s="196"/>
      <c r="U353" s="196"/>
      <c r="V353" s="196"/>
      <c r="W353" s="196"/>
      <c r="X353" s="196"/>
      <c r="Y353" s="196"/>
      <c r="Z353" s="196"/>
      <c r="AA353" s="196"/>
      <c r="AB353" s="196"/>
      <c r="AC353" s="399"/>
      <c r="AD353" s="399"/>
      <c r="AE353" s="399"/>
      <c r="AF353" s="399"/>
      <c r="AG353" s="196"/>
      <c r="AH353" s="196"/>
      <c r="AK353" s="196"/>
      <c r="AL353" s="196"/>
      <c r="AM353" s="196"/>
      <c r="AN353" s="196"/>
      <c r="AO353" s="196"/>
      <c r="AP353" s="196"/>
      <c r="AQ353" s="196"/>
      <c r="AR353" s="196"/>
      <c r="AS353" s="196"/>
      <c r="AT353" s="196"/>
      <c r="AU353" s="196"/>
      <c r="AV353" s="196"/>
      <c r="AW353" s="196"/>
      <c r="AX353" s="196"/>
      <c r="AY353" s="196"/>
      <c r="AZ353" s="196"/>
      <c r="BA353" s="196"/>
      <c r="BB353" s="196"/>
      <c r="BC353" s="196"/>
      <c r="BD353" s="196"/>
      <c r="BE353" s="196"/>
      <c r="BF353" s="196"/>
      <c r="BG353" s="196"/>
      <c r="BH353" s="196"/>
      <c r="BI353" s="196"/>
      <c r="BJ353" s="196"/>
      <c r="BK353" s="196"/>
      <c r="BL353" s="399"/>
      <c r="BM353" s="399"/>
      <c r="BN353" s="399"/>
      <c r="BO353" s="399"/>
      <c r="BP353" s="196"/>
      <c r="BQ353" s="196"/>
      <c r="BR353" s="196"/>
    </row>
    <row r="356" spans="2:70" ht="13.5" customHeight="1" x14ac:dyDescent="0.25">
      <c r="B356" t="s">
        <v>1605</v>
      </c>
      <c r="AK356" t="s">
        <v>1606</v>
      </c>
    </row>
    <row r="358" spans="2:70" ht="13.5" customHeight="1" x14ac:dyDescent="0.25">
      <c r="C358" s="60" t="s">
        <v>1607</v>
      </c>
      <c r="AL358" s="60" t="s">
        <v>1608</v>
      </c>
      <c r="AM358" s="60"/>
      <c r="AN358" s="60"/>
      <c r="AO358" s="60"/>
      <c r="AP358" s="60"/>
      <c r="AQ358" s="60"/>
      <c r="AR358" s="60"/>
      <c r="AS358" s="60"/>
      <c r="AT358" s="60"/>
      <c r="AU358" s="60"/>
      <c r="AV358" s="60"/>
      <c r="AW358" s="60"/>
      <c r="AX358" s="60"/>
      <c r="AY358" s="60"/>
      <c r="AZ358" s="60"/>
      <c r="BA358" s="60"/>
      <c r="BB358" s="60"/>
      <c r="BC358" s="60"/>
      <c r="BD358" s="60"/>
      <c r="BE358" s="60"/>
      <c r="BF358" s="60"/>
      <c r="BG358" s="60"/>
      <c r="BH358" s="60"/>
      <c r="BI358" s="60"/>
      <c r="BJ358" s="60"/>
      <c r="BK358" s="60"/>
      <c r="BL358" s="60"/>
      <c r="BM358" s="60"/>
      <c r="BN358" s="60"/>
      <c r="BO358" s="60"/>
      <c r="BP358" s="60"/>
      <c r="BQ358" s="60"/>
    </row>
    <row r="359" spans="2:70" ht="13.5" customHeight="1" x14ac:dyDescent="0.25">
      <c r="C359" s="60" t="s">
        <v>1609</v>
      </c>
      <c r="AL359" s="60" t="s">
        <v>1610</v>
      </c>
      <c r="AM359" s="60"/>
      <c r="AN359" s="60"/>
      <c r="AO359" s="60"/>
      <c r="AP359" s="60"/>
      <c r="AQ359" s="60"/>
      <c r="AR359" s="60"/>
      <c r="AS359" s="60"/>
      <c r="AT359" s="60"/>
      <c r="AU359" s="60"/>
      <c r="AV359" s="60"/>
      <c r="AW359" s="60"/>
      <c r="AX359" s="60"/>
      <c r="AY359" s="60"/>
      <c r="AZ359" s="60"/>
      <c r="BA359" s="60"/>
      <c r="BB359" s="60"/>
      <c r="BC359" s="60"/>
      <c r="BD359" s="60"/>
      <c r="BE359" s="60"/>
      <c r="BF359" s="60"/>
      <c r="BG359" s="60"/>
      <c r="BH359" s="60"/>
      <c r="BI359" s="60"/>
      <c r="BJ359" s="60"/>
      <c r="BK359" s="60"/>
      <c r="BL359" s="60"/>
      <c r="BM359" s="60"/>
      <c r="BN359" s="60"/>
      <c r="BO359" s="60"/>
      <c r="BP359" s="60"/>
      <c r="BQ359" s="60"/>
    </row>
    <row r="360" spans="2:70" ht="13.5" customHeight="1" x14ac:dyDescent="0.25">
      <c r="C360" s="60" t="s">
        <v>1611</v>
      </c>
      <c r="AL360" s="60" t="s">
        <v>1612</v>
      </c>
      <c r="AM360" s="60"/>
      <c r="AN360" s="60"/>
      <c r="AO360" s="60"/>
      <c r="AP360" s="60"/>
      <c r="AQ360" s="60"/>
      <c r="AR360" s="60"/>
      <c r="AS360" s="60"/>
      <c r="AT360" s="60"/>
      <c r="AU360" s="60"/>
      <c r="AV360" s="60"/>
      <c r="AW360" s="60"/>
      <c r="AX360" s="60"/>
      <c r="AY360" s="60"/>
      <c r="AZ360" s="60"/>
      <c r="BA360" s="60"/>
      <c r="BB360" s="60"/>
      <c r="BC360" s="60"/>
      <c r="BD360" s="60"/>
      <c r="BE360" s="60"/>
      <c r="BF360" s="60"/>
      <c r="BG360" s="60"/>
      <c r="BH360" s="60"/>
      <c r="BI360" s="60"/>
      <c r="BJ360" s="60"/>
      <c r="BK360" s="60"/>
      <c r="BL360" s="60"/>
      <c r="BM360" s="60"/>
      <c r="BN360" s="60"/>
      <c r="BO360" s="60"/>
      <c r="BP360" s="60"/>
      <c r="BQ360" s="60"/>
    </row>
    <row r="361" spans="2:70" ht="13.5" customHeight="1" x14ac:dyDescent="0.25">
      <c r="C361" s="60" t="s">
        <v>1613</v>
      </c>
      <c r="AL361" s="60" t="s">
        <v>1614</v>
      </c>
      <c r="AM361" s="60"/>
      <c r="AN361" s="60"/>
      <c r="AO361" s="60"/>
      <c r="AP361" s="60"/>
      <c r="AQ361" s="60"/>
      <c r="AR361" s="60"/>
      <c r="AS361" s="60"/>
      <c r="AT361" s="60"/>
      <c r="AU361" s="60"/>
      <c r="AV361" s="60"/>
      <c r="AW361" s="60"/>
      <c r="AX361" s="60"/>
      <c r="AY361" s="60"/>
      <c r="AZ361" s="60"/>
      <c r="BA361" s="60"/>
      <c r="BB361" s="60"/>
      <c r="BC361" s="60"/>
      <c r="BD361" s="60"/>
      <c r="BE361" s="60"/>
      <c r="BF361" s="60"/>
      <c r="BG361" s="60"/>
      <c r="BH361" s="60"/>
      <c r="BI361" s="60"/>
      <c r="BJ361" s="60"/>
      <c r="BK361" s="60"/>
      <c r="BL361" s="60"/>
      <c r="BM361" s="60"/>
      <c r="BN361" s="60"/>
      <c r="BO361" s="60"/>
      <c r="BP361" s="60"/>
      <c r="BQ361" s="60"/>
    </row>
    <row r="362" spans="2:70" ht="13.5" customHeight="1" x14ac:dyDescent="0.25">
      <c r="AL362" s="60" t="s">
        <v>1615</v>
      </c>
      <c r="AM362" s="60"/>
      <c r="AN362" s="60"/>
      <c r="AO362" s="60"/>
      <c r="AP362" s="60"/>
      <c r="AQ362" s="60"/>
      <c r="AR362" s="60"/>
      <c r="AS362" s="60"/>
      <c r="AT362" s="60"/>
      <c r="AU362" s="60"/>
      <c r="AV362" s="60"/>
      <c r="AW362" s="60"/>
      <c r="AX362" s="60"/>
      <c r="AY362" s="60"/>
      <c r="AZ362" s="60"/>
      <c r="BA362" s="60"/>
      <c r="BB362" s="60"/>
      <c r="BC362" s="60"/>
      <c r="BD362" s="60"/>
      <c r="BE362" s="60"/>
      <c r="BF362" s="60"/>
      <c r="BG362" s="60"/>
      <c r="BH362" s="60"/>
      <c r="BI362" s="60"/>
      <c r="BJ362" s="60"/>
      <c r="BK362" s="60"/>
      <c r="BL362" s="60"/>
      <c r="BM362" s="60"/>
      <c r="BN362" s="60"/>
      <c r="BO362" s="60"/>
      <c r="BP362" s="60"/>
      <c r="BQ362" s="60"/>
    </row>
    <row r="363" spans="2:70" ht="13.5" customHeight="1" x14ac:dyDescent="0.25">
      <c r="B363" s="101" t="s">
        <v>315</v>
      </c>
      <c r="C363" s="215"/>
      <c r="D363" s="215"/>
      <c r="E363" s="215"/>
      <c r="F363" s="215"/>
      <c r="G363" s="215"/>
      <c r="H363" s="215"/>
      <c r="I363" s="215"/>
      <c r="J363" s="215"/>
      <c r="K363" s="215"/>
      <c r="L363" s="215"/>
      <c r="M363" s="401"/>
      <c r="N363" s="401"/>
      <c r="O363" s="401"/>
      <c r="P363" s="401"/>
      <c r="Q363" s="401"/>
      <c r="R363" s="215"/>
      <c r="S363" s="401"/>
      <c r="T363" s="401"/>
      <c r="U363" s="215"/>
      <c r="V363" s="215"/>
      <c r="W363" s="215"/>
      <c r="X363" s="215"/>
      <c r="Y363" s="215"/>
      <c r="Z363" s="215"/>
      <c r="AA363" s="215"/>
      <c r="AB363" s="215"/>
      <c r="AC363" s="215"/>
      <c r="AD363" s="402" t="s">
        <v>570</v>
      </c>
      <c r="AE363" s="633" t="s">
        <v>1455</v>
      </c>
      <c r="AF363" s="529"/>
      <c r="AG363" s="529"/>
      <c r="AH363" s="530"/>
      <c r="AL363" s="60" t="s">
        <v>1616</v>
      </c>
      <c r="AM363" s="60"/>
      <c r="AN363" s="60"/>
      <c r="AO363" s="60"/>
      <c r="AP363" s="60"/>
      <c r="AQ363" s="60"/>
      <c r="AR363" s="60"/>
      <c r="AS363" s="60"/>
      <c r="AT363" s="60"/>
      <c r="AU363" s="60"/>
      <c r="AV363" s="60"/>
      <c r="AW363" s="60"/>
      <c r="AX363" s="60"/>
      <c r="AY363" s="60"/>
      <c r="AZ363" s="60"/>
      <c r="BA363" s="60"/>
      <c r="BB363" s="60"/>
      <c r="BC363" s="60"/>
      <c r="BD363" s="60"/>
      <c r="BE363" s="60"/>
      <c r="BF363" s="60"/>
      <c r="BG363" s="60"/>
      <c r="BH363" s="60"/>
      <c r="BI363" s="60"/>
      <c r="BJ363" s="60"/>
      <c r="BK363" s="60"/>
      <c r="BL363" s="60"/>
      <c r="BM363" s="60"/>
      <c r="BN363" s="60"/>
      <c r="BO363" s="60"/>
      <c r="BP363" s="60"/>
      <c r="BQ363" s="60"/>
    </row>
    <row r="364" spans="2:70" ht="13.5" customHeight="1" x14ac:dyDescent="0.25">
      <c r="B364" s="309"/>
      <c r="C364" s="41"/>
      <c r="D364" s="41"/>
      <c r="E364" s="41"/>
      <c r="F364" s="41"/>
      <c r="G364" s="41"/>
      <c r="H364" s="41"/>
      <c r="I364" s="41"/>
      <c r="J364" s="41"/>
      <c r="K364" s="41"/>
      <c r="L364" s="41"/>
      <c r="M364" s="60"/>
      <c r="N364" s="60"/>
      <c r="O364" s="60"/>
      <c r="P364" s="60"/>
      <c r="Q364" s="60"/>
      <c r="R364" s="60"/>
      <c r="S364" s="60"/>
      <c r="T364" s="60"/>
      <c r="U364" s="41"/>
      <c r="V364" s="41"/>
      <c r="W364" s="41"/>
      <c r="X364" s="41"/>
      <c r="Y364" s="41"/>
      <c r="Z364" s="41"/>
      <c r="AA364" s="41"/>
      <c r="AB364" s="41"/>
      <c r="AC364" s="41"/>
      <c r="AD364" s="403"/>
      <c r="AE364" s="748"/>
      <c r="AF364" s="505"/>
      <c r="AG364" s="505"/>
      <c r="AH364" s="532"/>
      <c r="AL364" s="102" t="s">
        <v>1617</v>
      </c>
      <c r="AM364" s="60"/>
      <c r="AN364" s="60"/>
      <c r="AO364" s="60"/>
      <c r="AP364" s="60"/>
      <c r="AQ364" s="60"/>
      <c r="AR364" s="60"/>
      <c r="AS364" s="60"/>
      <c r="AT364" s="60"/>
      <c r="AU364" s="60"/>
      <c r="AV364" s="60"/>
      <c r="AW364" s="60"/>
      <c r="AX364" s="60"/>
      <c r="AY364" s="60"/>
      <c r="AZ364" s="60"/>
      <c r="BA364" s="60"/>
      <c r="BB364" s="60"/>
      <c r="BC364" s="60"/>
      <c r="BD364" s="60"/>
      <c r="BE364" s="60"/>
      <c r="BF364" s="60"/>
      <c r="BG364" s="60"/>
      <c r="BH364" s="60"/>
      <c r="BI364" s="60"/>
      <c r="BJ364" s="60"/>
      <c r="BK364" s="60"/>
      <c r="BL364" s="60"/>
      <c r="BM364" s="60"/>
      <c r="BN364" s="60"/>
      <c r="BO364" s="60"/>
      <c r="BP364" s="60"/>
      <c r="BQ364" s="60"/>
    </row>
    <row r="365" spans="2:70" ht="13.5" customHeight="1" x14ac:dyDescent="0.25">
      <c r="B365" s="309"/>
      <c r="C365" s="41"/>
      <c r="D365" s="41"/>
      <c r="E365" s="41"/>
      <c r="F365" s="41"/>
      <c r="G365" s="41"/>
      <c r="H365" s="41"/>
      <c r="I365" s="41"/>
      <c r="J365" s="41"/>
      <c r="K365" s="41"/>
      <c r="L365" s="41"/>
      <c r="M365" s="60"/>
      <c r="N365" s="60"/>
      <c r="O365" s="60"/>
      <c r="P365" s="60"/>
      <c r="Q365" s="60"/>
      <c r="R365" s="60"/>
      <c r="S365" s="60"/>
      <c r="T365" s="60"/>
      <c r="U365" s="41"/>
      <c r="V365" s="41"/>
      <c r="W365" s="41"/>
      <c r="X365" s="41"/>
      <c r="Y365" s="41"/>
      <c r="Z365" s="41"/>
      <c r="AA365" s="41"/>
      <c r="AB365" s="41"/>
      <c r="AC365" s="41"/>
      <c r="AD365" s="403"/>
      <c r="AE365" s="748"/>
      <c r="AF365" s="505"/>
      <c r="AG365" s="505"/>
      <c r="AH365" s="532"/>
      <c r="AL365" s="60" t="s">
        <v>1618</v>
      </c>
      <c r="AM365" s="60"/>
      <c r="AN365" s="60"/>
      <c r="AO365" s="60"/>
      <c r="AP365" s="60"/>
      <c r="AQ365" s="60"/>
      <c r="AR365" s="60"/>
      <c r="AS365" s="60"/>
      <c r="AT365" s="60"/>
      <c r="AU365" s="60"/>
      <c r="AV365" s="60"/>
      <c r="AW365" s="60"/>
      <c r="AX365" s="60"/>
      <c r="AY365" s="60"/>
      <c r="AZ365" s="60"/>
      <c r="BA365" s="60"/>
      <c r="BB365" s="60"/>
      <c r="BC365" s="60"/>
      <c r="BD365" s="60"/>
      <c r="BE365" s="60"/>
      <c r="BF365" s="60"/>
      <c r="BG365" s="60"/>
      <c r="BH365" s="60"/>
      <c r="BI365" s="60"/>
      <c r="BJ365" s="60"/>
      <c r="BK365" s="60"/>
      <c r="BL365" s="60"/>
      <c r="BM365" s="60"/>
      <c r="BN365" s="60"/>
      <c r="BO365" s="60"/>
      <c r="BP365" s="60"/>
      <c r="BQ365" s="60"/>
    </row>
    <row r="366" spans="2:70" ht="13.5" customHeight="1" x14ac:dyDescent="0.25">
      <c r="B366" s="309"/>
      <c r="C366" s="41"/>
      <c r="D366" s="41"/>
      <c r="E366" s="41"/>
      <c r="F366" s="41"/>
      <c r="G366" s="41"/>
      <c r="H366" s="41"/>
      <c r="I366" s="41"/>
      <c r="J366" s="41"/>
      <c r="K366" s="41"/>
      <c r="L366" s="41"/>
      <c r="M366" s="60"/>
      <c r="N366" s="60"/>
      <c r="O366" s="60"/>
      <c r="P366" s="60"/>
      <c r="Q366" s="60"/>
      <c r="R366" s="60"/>
      <c r="S366" s="60"/>
      <c r="T366" s="60"/>
      <c r="U366" s="41"/>
      <c r="V366" s="41"/>
      <c r="W366" s="41"/>
      <c r="X366" s="41"/>
      <c r="Y366" s="41"/>
      <c r="Z366" s="41"/>
      <c r="AA366" s="41"/>
      <c r="AB366" s="41"/>
      <c r="AC366" s="41"/>
      <c r="AD366" s="403"/>
      <c r="AE366" s="748"/>
      <c r="AF366" s="505"/>
      <c r="AG366" s="505"/>
      <c r="AH366" s="532"/>
      <c r="AL366" s="60" t="s">
        <v>1619</v>
      </c>
      <c r="AM366" s="60"/>
      <c r="AN366" s="60"/>
      <c r="AO366" s="60"/>
      <c r="AP366" s="60"/>
      <c r="AQ366" s="60"/>
      <c r="AR366" s="60"/>
      <c r="AS366" s="60"/>
      <c r="AT366" s="60"/>
      <c r="AU366" s="60"/>
      <c r="AV366" s="60"/>
      <c r="AW366" s="60"/>
      <c r="AX366" s="60"/>
      <c r="AY366" s="60"/>
      <c r="AZ366" s="60"/>
      <c r="BA366" s="60"/>
      <c r="BB366" s="60"/>
      <c r="BC366" s="60"/>
      <c r="BD366" s="60"/>
      <c r="BE366" s="60"/>
      <c r="BF366" s="60"/>
      <c r="BG366" s="60"/>
      <c r="BH366" s="60"/>
      <c r="BI366" s="60"/>
      <c r="BJ366" s="60"/>
      <c r="BK366" s="60"/>
      <c r="BL366" s="60"/>
      <c r="BM366" s="60"/>
      <c r="BN366" s="60"/>
      <c r="BO366" s="60"/>
      <c r="BP366" s="60"/>
      <c r="BQ366" s="60"/>
    </row>
    <row r="367" spans="2:70" ht="13.5" customHeight="1" x14ac:dyDescent="0.25">
      <c r="B367" s="309"/>
      <c r="C367" s="41"/>
      <c r="D367" s="41"/>
      <c r="E367" s="41"/>
      <c r="F367" s="41"/>
      <c r="G367" s="41"/>
      <c r="H367" s="41"/>
      <c r="I367" s="41"/>
      <c r="J367" s="41"/>
      <c r="K367" s="41"/>
      <c r="L367" s="41"/>
      <c r="M367" s="60"/>
      <c r="N367" s="60"/>
      <c r="O367" s="60"/>
      <c r="P367" s="60"/>
      <c r="Q367" s="60"/>
      <c r="R367" s="60"/>
      <c r="S367" s="60"/>
      <c r="T367" s="60"/>
      <c r="U367" s="41"/>
      <c r="V367" s="41"/>
      <c r="W367" s="41"/>
      <c r="X367" s="41"/>
      <c r="Y367" s="41"/>
      <c r="Z367" s="41"/>
      <c r="AA367" s="41"/>
      <c r="AB367" s="41"/>
      <c r="AC367" s="41"/>
      <c r="AD367" s="403"/>
      <c r="AE367" s="748"/>
      <c r="AF367" s="505"/>
      <c r="AG367" s="505"/>
      <c r="AH367" s="532"/>
    </row>
    <row r="368" spans="2:70" ht="13.5" customHeight="1" x14ac:dyDescent="0.25">
      <c r="B368" s="309"/>
      <c r="C368" s="41"/>
      <c r="D368" s="41"/>
      <c r="E368" s="41"/>
      <c r="F368" s="41"/>
      <c r="G368" s="41"/>
      <c r="H368" s="41"/>
      <c r="I368" s="41"/>
      <c r="J368" s="41"/>
      <c r="K368" s="41"/>
      <c r="L368" s="41"/>
      <c r="M368" s="60"/>
      <c r="N368" s="60"/>
      <c r="O368" s="60"/>
      <c r="P368" s="60"/>
      <c r="Q368" s="60"/>
      <c r="R368" s="60"/>
      <c r="S368" s="60"/>
      <c r="T368" s="60"/>
      <c r="U368" s="41"/>
      <c r="V368" s="41"/>
      <c r="W368" s="41"/>
      <c r="X368" s="41"/>
      <c r="Y368" s="41"/>
      <c r="Z368" s="41"/>
      <c r="AA368" s="41"/>
      <c r="AB368" s="41"/>
      <c r="AC368" s="41"/>
      <c r="AD368" s="403"/>
      <c r="AE368" s="748"/>
      <c r="AF368" s="505"/>
      <c r="AG368" s="505"/>
      <c r="AH368" s="532"/>
      <c r="AK368" s="101" t="s">
        <v>1620</v>
      </c>
      <c r="AL368" s="215"/>
      <c r="AM368" s="64"/>
      <c r="AN368" s="393"/>
      <c r="AO368" s="101" t="s">
        <v>315</v>
      </c>
      <c r="AP368" s="64"/>
      <c r="AQ368" s="215"/>
      <c r="AR368" s="66" t="s">
        <v>1621</v>
      </c>
      <c r="AS368" s="64"/>
      <c r="AT368" s="64"/>
      <c r="AU368" s="64"/>
      <c r="AV368" s="64"/>
      <c r="AW368" s="65"/>
      <c r="AX368" s="633" t="s">
        <v>1622</v>
      </c>
      <c r="AY368" s="529"/>
      <c r="AZ368" s="530"/>
      <c r="BA368" s="402" t="s">
        <v>570</v>
      </c>
      <c r="BB368" s="673" t="s">
        <v>1623</v>
      </c>
      <c r="BC368" s="529"/>
      <c r="BD368" s="529"/>
      <c r="BE368" s="530"/>
      <c r="BF368" s="633" t="s">
        <v>1624</v>
      </c>
      <c r="BG368" s="529"/>
      <c r="BH368" s="529"/>
      <c r="BI368" s="530"/>
      <c r="BJ368" s="615" t="s">
        <v>1625</v>
      </c>
      <c r="BK368" s="529"/>
      <c r="BL368" s="529"/>
      <c r="BM368" s="529"/>
      <c r="BN368" s="530"/>
      <c r="BO368" s="633" t="s">
        <v>1626</v>
      </c>
      <c r="BP368" s="529"/>
      <c r="BQ368" s="530"/>
    </row>
    <row r="369" spans="2:69" ht="13.5" customHeight="1" x14ac:dyDescent="0.25">
      <c r="B369" s="309"/>
      <c r="C369" s="41"/>
      <c r="D369" s="41"/>
      <c r="E369" s="41"/>
      <c r="F369" s="41"/>
      <c r="G369" s="41"/>
      <c r="H369" s="41"/>
      <c r="I369" s="41"/>
      <c r="J369" s="41"/>
      <c r="K369" s="41"/>
      <c r="L369" s="41"/>
      <c r="M369" s="60"/>
      <c r="N369" s="60"/>
      <c r="O369" s="60"/>
      <c r="P369" s="60"/>
      <c r="Q369" s="60"/>
      <c r="R369" s="60"/>
      <c r="S369" s="60"/>
      <c r="T369" s="60"/>
      <c r="U369" s="41"/>
      <c r="V369" s="41"/>
      <c r="W369" s="41"/>
      <c r="X369" s="41"/>
      <c r="Y369" s="41"/>
      <c r="Z369" s="41"/>
      <c r="AA369" s="41"/>
      <c r="AB369" s="41"/>
      <c r="AC369" s="41"/>
      <c r="AD369" s="403"/>
      <c r="AE369" s="748"/>
      <c r="AF369" s="505"/>
      <c r="AG369" s="505"/>
      <c r="AH369" s="532"/>
      <c r="AK369" s="422"/>
      <c r="AN369" s="70"/>
      <c r="AO369" s="422"/>
      <c r="AR369" s="72"/>
      <c r="AW369" s="70"/>
      <c r="AX369" s="772"/>
      <c r="AY369" s="505"/>
      <c r="AZ369" s="532"/>
      <c r="BA369" s="397"/>
      <c r="BB369" s="761"/>
      <c r="BC369" s="505"/>
      <c r="BD369" s="505"/>
      <c r="BE369" s="532"/>
      <c r="BF369" s="748" t="e">
        <f t="shared" ref="BF369:BF375" ca="1" si="21">AX369*BB369*(_xludf.DAYS(BO369,DATE(YEAR(TODAY())-1,12,31)))/(_xludf.DAYS(DATE(YEAR(TODAY())-1,1,1),DATE(YEAR(TODAY())-1,12,31)+1))</f>
        <v>#NAME?</v>
      </c>
      <c r="BG369" s="505"/>
      <c r="BH369" s="505"/>
      <c r="BI369" s="532"/>
      <c r="BJ369" s="721"/>
      <c r="BK369" s="505"/>
      <c r="BL369" s="505"/>
      <c r="BM369" s="505"/>
      <c r="BN369" s="532"/>
      <c r="BO369" s="771"/>
      <c r="BP369" s="505"/>
      <c r="BQ369" s="532"/>
    </row>
    <row r="370" spans="2:69" ht="13.5" customHeight="1" x14ac:dyDescent="0.25">
      <c r="B370" s="309"/>
      <c r="C370" s="41"/>
      <c r="D370" s="41"/>
      <c r="E370" s="41"/>
      <c r="F370" s="41"/>
      <c r="G370" s="41"/>
      <c r="H370" s="41"/>
      <c r="I370" s="41"/>
      <c r="J370" s="41"/>
      <c r="K370" s="41"/>
      <c r="L370" s="41"/>
      <c r="M370" s="60"/>
      <c r="N370" s="60"/>
      <c r="O370" s="60"/>
      <c r="P370" s="60"/>
      <c r="Q370" s="60"/>
      <c r="R370" s="60"/>
      <c r="S370" s="60"/>
      <c r="T370" s="60"/>
      <c r="U370" s="41"/>
      <c r="V370" s="41"/>
      <c r="W370" s="41"/>
      <c r="X370" s="41"/>
      <c r="Y370" s="41"/>
      <c r="Z370" s="41"/>
      <c r="AA370" s="41"/>
      <c r="AB370" s="41"/>
      <c r="AC370" s="41"/>
      <c r="AD370" s="403"/>
      <c r="AE370" s="748"/>
      <c r="AF370" s="505"/>
      <c r="AG370" s="505"/>
      <c r="AH370" s="532"/>
      <c r="AK370" s="72"/>
      <c r="AN370" s="219"/>
      <c r="AO370" s="422"/>
      <c r="AR370" s="72"/>
      <c r="AW370" s="70"/>
      <c r="AX370" s="772"/>
      <c r="AY370" s="505"/>
      <c r="AZ370" s="532"/>
      <c r="BA370" s="397"/>
      <c r="BB370" s="761"/>
      <c r="BC370" s="505"/>
      <c r="BD370" s="505"/>
      <c r="BE370" s="532"/>
      <c r="BF370" s="748" t="e">
        <f t="shared" ca="1" si="21"/>
        <v>#NAME?</v>
      </c>
      <c r="BG370" s="505"/>
      <c r="BH370" s="505"/>
      <c r="BI370" s="532"/>
      <c r="BJ370" s="721"/>
      <c r="BK370" s="505"/>
      <c r="BL370" s="505"/>
      <c r="BM370" s="505"/>
      <c r="BN370" s="532"/>
      <c r="BO370" s="747"/>
      <c r="BP370" s="505"/>
      <c r="BQ370" s="532"/>
    </row>
    <row r="371" spans="2:69" ht="13.5" customHeight="1" x14ac:dyDescent="0.25">
      <c r="B371" s="309"/>
      <c r="C371" s="41"/>
      <c r="D371" s="41"/>
      <c r="E371" s="41"/>
      <c r="F371" s="41"/>
      <c r="G371" s="41"/>
      <c r="H371" s="41"/>
      <c r="I371" s="41"/>
      <c r="J371" s="41"/>
      <c r="K371" s="41"/>
      <c r="L371" s="41"/>
      <c r="M371" s="60"/>
      <c r="N371" s="60"/>
      <c r="O371" s="60"/>
      <c r="P371" s="60"/>
      <c r="Q371" s="60"/>
      <c r="R371" s="60"/>
      <c r="S371" s="60"/>
      <c r="T371" s="60"/>
      <c r="U371" s="41"/>
      <c r="V371" s="41"/>
      <c r="W371" s="41"/>
      <c r="X371" s="41"/>
      <c r="Y371" s="41"/>
      <c r="Z371" s="41"/>
      <c r="AA371" s="41"/>
      <c r="AB371" s="41"/>
      <c r="AC371" s="41"/>
      <c r="AD371" s="403"/>
      <c r="AE371" s="748"/>
      <c r="AF371" s="505"/>
      <c r="AG371" s="505"/>
      <c r="AH371" s="532"/>
      <c r="AK371" s="72"/>
      <c r="AN371" s="219"/>
      <c r="AO371" s="422"/>
      <c r="AR371" s="72"/>
      <c r="AW371" s="70"/>
      <c r="AX371" s="772"/>
      <c r="AY371" s="505"/>
      <c r="AZ371" s="532"/>
      <c r="BA371" s="397"/>
      <c r="BB371" s="761"/>
      <c r="BC371" s="505"/>
      <c r="BD371" s="505"/>
      <c r="BE371" s="532"/>
      <c r="BF371" s="748" t="e">
        <f t="shared" ca="1" si="21"/>
        <v>#NAME?</v>
      </c>
      <c r="BG371" s="505"/>
      <c r="BH371" s="505"/>
      <c r="BI371" s="532"/>
      <c r="BJ371" s="721"/>
      <c r="BK371" s="505"/>
      <c r="BL371" s="505"/>
      <c r="BM371" s="505"/>
      <c r="BN371" s="532"/>
      <c r="BO371" s="747"/>
      <c r="BP371" s="505"/>
      <c r="BQ371" s="532"/>
    </row>
    <row r="372" spans="2:69" ht="13.5" customHeight="1" x14ac:dyDescent="0.25">
      <c r="B372" s="309"/>
      <c r="C372" s="41"/>
      <c r="D372" s="41"/>
      <c r="E372" s="41"/>
      <c r="F372" s="41"/>
      <c r="G372" s="41"/>
      <c r="H372" s="41"/>
      <c r="I372" s="41"/>
      <c r="J372" s="41"/>
      <c r="K372" s="41"/>
      <c r="L372" s="41"/>
      <c r="M372" s="60"/>
      <c r="N372" s="60"/>
      <c r="O372" s="60"/>
      <c r="P372" s="60"/>
      <c r="Q372" s="60"/>
      <c r="R372" s="60"/>
      <c r="S372" s="60"/>
      <c r="T372" s="60"/>
      <c r="U372" s="41"/>
      <c r="V372" s="41"/>
      <c r="W372" s="41"/>
      <c r="X372" s="41"/>
      <c r="Y372" s="41"/>
      <c r="Z372" s="41"/>
      <c r="AA372" s="41"/>
      <c r="AB372" s="41"/>
      <c r="AC372" s="41"/>
      <c r="AD372" s="403"/>
      <c r="AE372" s="748"/>
      <c r="AF372" s="505"/>
      <c r="AG372" s="505"/>
      <c r="AH372" s="532"/>
      <c r="AK372" s="422"/>
      <c r="AN372" s="219"/>
      <c r="AO372" s="422"/>
      <c r="AR372" s="72"/>
      <c r="AW372" s="70"/>
      <c r="AX372" s="772"/>
      <c r="AY372" s="505"/>
      <c r="AZ372" s="532"/>
      <c r="BA372" s="397"/>
      <c r="BB372" s="761"/>
      <c r="BC372" s="505"/>
      <c r="BD372" s="505"/>
      <c r="BE372" s="532"/>
      <c r="BF372" s="748" t="e">
        <f t="shared" ca="1" si="21"/>
        <v>#NAME?</v>
      </c>
      <c r="BG372" s="505"/>
      <c r="BH372" s="505"/>
      <c r="BI372" s="532"/>
      <c r="BJ372" s="721"/>
      <c r="BK372" s="505"/>
      <c r="BL372" s="505"/>
      <c r="BM372" s="505"/>
      <c r="BN372" s="532"/>
      <c r="BO372" s="747"/>
      <c r="BP372" s="505"/>
      <c r="BQ372" s="532"/>
    </row>
    <row r="373" spans="2:69" ht="13.5" customHeight="1" x14ac:dyDescent="0.25">
      <c r="B373" s="309"/>
      <c r="C373" s="41"/>
      <c r="D373" s="41"/>
      <c r="E373" s="41"/>
      <c r="F373" s="41"/>
      <c r="G373" s="41"/>
      <c r="H373" s="41"/>
      <c r="I373" s="41"/>
      <c r="J373" s="41"/>
      <c r="K373" s="41"/>
      <c r="L373" s="41"/>
      <c r="M373" s="60"/>
      <c r="N373" s="60"/>
      <c r="O373" s="60"/>
      <c r="P373" s="60"/>
      <c r="Q373" s="60"/>
      <c r="R373" s="60"/>
      <c r="S373" s="60"/>
      <c r="T373" s="60"/>
      <c r="U373" s="41"/>
      <c r="V373" s="41"/>
      <c r="W373" s="41"/>
      <c r="X373" s="41"/>
      <c r="Y373" s="41"/>
      <c r="Z373" s="41"/>
      <c r="AA373" s="41"/>
      <c r="AB373" s="41"/>
      <c r="AC373" s="41"/>
      <c r="AD373" s="403"/>
      <c r="AE373" s="748"/>
      <c r="AF373" s="505"/>
      <c r="AG373" s="505"/>
      <c r="AH373" s="532"/>
      <c r="AK373" s="422"/>
      <c r="AN373" s="219"/>
      <c r="AO373" s="422"/>
      <c r="AR373" s="72"/>
      <c r="AW373" s="70"/>
      <c r="AX373" s="772"/>
      <c r="AY373" s="505"/>
      <c r="AZ373" s="532"/>
      <c r="BA373" s="397"/>
      <c r="BB373" s="761"/>
      <c r="BC373" s="505"/>
      <c r="BD373" s="505"/>
      <c r="BE373" s="532"/>
      <c r="BF373" s="748" t="e">
        <f t="shared" ca="1" si="21"/>
        <v>#NAME?</v>
      </c>
      <c r="BG373" s="505"/>
      <c r="BH373" s="505"/>
      <c r="BI373" s="532"/>
      <c r="BJ373" s="721"/>
      <c r="BK373" s="505"/>
      <c r="BL373" s="505"/>
      <c r="BM373" s="505"/>
      <c r="BN373" s="532"/>
      <c r="BO373" s="747"/>
      <c r="BP373" s="505"/>
      <c r="BQ373" s="532"/>
    </row>
    <row r="374" spans="2:69" ht="13.5" customHeight="1" x14ac:dyDescent="0.25">
      <c r="B374" s="309"/>
      <c r="C374" s="41"/>
      <c r="D374" s="41"/>
      <c r="E374" s="41"/>
      <c r="F374" s="41"/>
      <c r="G374" s="41"/>
      <c r="H374" s="41"/>
      <c r="I374" s="41"/>
      <c r="J374" s="41"/>
      <c r="K374" s="41"/>
      <c r="L374" s="41"/>
      <c r="M374" s="60"/>
      <c r="N374" s="60"/>
      <c r="O374" s="60"/>
      <c r="P374" s="60"/>
      <c r="Q374" s="60"/>
      <c r="R374" s="60"/>
      <c r="S374" s="60"/>
      <c r="T374" s="60"/>
      <c r="U374" s="41"/>
      <c r="V374" s="41"/>
      <c r="W374" s="41"/>
      <c r="X374" s="41"/>
      <c r="Y374" s="41"/>
      <c r="Z374" s="41"/>
      <c r="AA374" s="41"/>
      <c r="AB374" s="41"/>
      <c r="AC374" s="41"/>
      <c r="AD374" s="403"/>
      <c r="AE374" s="748"/>
      <c r="AF374" s="505"/>
      <c r="AG374" s="505"/>
      <c r="AH374" s="532"/>
      <c r="AK374" s="422"/>
      <c r="AN374" s="219"/>
      <c r="AO374" s="422"/>
      <c r="AR374" s="72"/>
      <c r="AW374" s="70"/>
      <c r="AX374" s="772"/>
      <c r="AY374" s="505"/>
      <c r="AZ374" s="532"/>
      <c r="BA374" s="397"/>
      <c r="BB374" s="761"/>
      <c r="BC374" s="505"/>
      <c r="BD374" s="505"/>
      <c r="BE374" s="532"/>
      <c r="BF374" s="748" t="e">
        <f t="shared" ca="1" si="21"/>
        <v>#NAME?</v>
      </c>
      <c r="BG374" s="505"/>
      <c r="BH374" s="505"/>
      <c r="BI374" s="532"/>
      <c r="BJ374" s="721"/>
      <c r="BK374" s="505"/>
      <c r="BL374" s="505"/>
      <c r="BM374" s="505"/>
      <c r="BN374" s="532"/>
      <c r="BO374" s="747"/>
      <c r="BP374" s="505"/>
      <c r="BQ374" s="532"/>
    </row>
    <row r="375" spans="2:69" ht="13.5" customHeight="1" x14ac:dyDescent="0.25">
      <c r="B375" s="309"/>
      <c r="C375" s="41"/>
      <c r="D375" s="41"/>
      <c r="E375" s="41"/>
      <c r="F375" s="41"/>
      <c r="G375" s="41"/>
      <c r="H375" s="41"/>
      <c r="I375" s="41"/>
      <c r="J375" s="41"/>
      <c r="K375" s="41"/>
      <c r="L375" s="41"/>
      <c r="M375" s="60"/>
      <c r="N375" s="60"/>
      <c r="O375" s="60"/>
      <c r="P375" s="60"/>
      <c r="Q375" s="60"/>
      <c r="R375" s="60"/>
      <c r="S375" s="60"/>
      <c r="T375" s="60"/>
      <c r="U375" s="41"/>
      <c r="V375" s="41"/>
      <c r="W375" s="41"/>
      <c r="X375" s="41"/>
      <c r="Y375" s="41"/>
      <c r="Z375" s="41"/>
      <c r="AA375" s="41"/>
      <c r="AB375" s="41"/>
      <c r="AC375" s="41"/>
      <c r="AD375" s="403"/>
      <c r="AE375" s="748"/>
      <c r="AF375" s="505"/>
      <c r="AG375" s="505"/>
      <c r="AH375" s="532"/>
      <c r="AK375" s="228"/>
      <c r="AL375" s="177"/>
      <c r="AM375" s="177"/>
      <c r="AN375" s="220"/>
      <c r="AO375" s="228"/>
      <c r="AP375" s="177"/>
      <c r="AQ375" s="177"/>
      <c r="AR375" s="78"/>
      <c r="AS375" s="23"/>
      <c r="AT375" s="23"/>
      <c r="AU375" s="23"/>
      <c r="AV375" s="23"/>
      <c r="AW375" s="76"/>
      <c r="AX375" s="787"/>
      <c r="AY375" s="503"/>
      <c r="AZ375" s="524"/>
      <c r="BA375" s="398"/>
      <c r="BB375" s="568"/>
      <c r="BC375" s="503"/>
      <c r="BD375" s="503"/>
      <c r="BE375" s="524"/>
      <c r="BF375" s="569" t="e">
        <f t="shared" ca="1" si="21"/>
        <v>#NAME?</v>
      </c>
      <c r="BG375" s="503"/>
      <c r="BH375" s="503"/>
      <c r="BI375" s="524"/>
      <c r="BJ375" s="686"/>
      <c r="BK375" s="503"/>
      <c r="BL375" s="503"/>
      <c r="BM375" s="503"/>
      <c r="BN375" s="524"/>
      <c r="BO375" s="756"/>
      <c r="BP375" s="503"/>
      <c r="BQ375" s="524"/>
    </row>
    <row r="376" spans="2:69" ht="13.5" customHeight="1" x14ac:dyDescent="0.25">
      <c r="B376" s="309"/>
      <c r="C376" s="41"/>
      <c r="D376" s="41"/>
      <c r="E376" s="41"/>
      <c r="F376" s="41"/>
      <c r="G376" s="41"/>
      <c r="H376" s="41"/>
      <c r="I376" s="41"/>
      <c r="J376" s="41"/>
      <c r="K376" s="41"/>
      <c r="L376" s="41"/>
      <c r="M376" s="60"/>
      <c r="N376" s="60"/>
      <c r="O376" s="60"/>
      <c r="P376" s="60"/>
      <c r="Q376" s="60"/>
      <c r="R376" s="60"/>
      <c r="S376" s="60"/>
      <c r="T376" s="60"/>
      <c r="U376" s="41"/>
      <c r="V376" s="41"/>
      <c r="W376" s="41"/>
      <c r="X376" s="41"/>
      <c r="Y376" s="41"/>
      <c r="Z376" s="41"/>
      <c r="AA376" s="41"/>
      <c r="AB376" s="41"/>
      <c r="AC376" s="41"/>
      <c r="AD376" s="403"/>
      <c r="AE376" s="748"/>
      <c r="AF376" s="505"/>
      <c r="AG376" s="505"/>
      <c r="AH376" s="532"/>
      <c r="AK376" s="41">
        <v>75</v>
      </c>
      <c r="AL376" s="41" t="s">
        <v>1627</v>
      </c>
      <c r="AM376" s="41"/>
      <c r="BF376" s="554">
        <f>SUM(BB369:BE375)</f>
        <v>0</v>
      </c>
      <c r="BG376" s="527"/>
      <c r="BH376" s="527"/>
      <c r="BI376" s="526"/>
      <c r="BJ376" s="142"/>
      <c r="BK376" s="142"/>
      <c r="BL376" s="142"/>
      <c r="BM376" s="142"/>
      <c r="BN376" s="142"/>
    </row>
    <row r="377" spans="2:69" ht="13.5" customHeight="1" x14ac:dyDescent="0.25">
      <c r="B377" s="309"/>
      <c r="C377" s="41"/>
      <c r="D377" s="41"/>
      <c r="E377" s="41"/>
      <c r="F377" s="41"/>
      <c r="G377" s="41"/>
      <c r="H377" s="41"/>
      <c r="I377" s="41"/>
      <c r="J377" s="41"/>
      <c r="K377" s="41"/>
      <c r="L377" s="41"/>
      <c r="M377" s="60"/>
      <c r="N377" s="60"/>
      <c r="O377" s="60"/>
      <c r="P377" s="60"/>
      <c r="Q377" s="60"/>
      <c r="R377" s="60"/>
      <c r="S377" s="60"/>
      <c r="T377" s="60"/>
      <c r="U377" s="41"/>
      <c r="V377" s="41"/>
      <c r="W377" s="41"/>
      <c r="X377" s="41"/>
      <c r="Y377" s="41"/>
      <c r="Z377" s="41"/>
      <c r="AA377" s="41"/>
      <c r="AB377" s="41"/>
      <c r="AC377" s="41"/>
      <c r="AD377" s="403"/>
      <c r="AE377" s="748"/>
      <c r="AF377" s="505"/>
      <c r="AG377" s="505"/>
      <c r="AH377" s="532"/>
      <c r="AK377" s="41">
        <v>76</v>
      </c>
      <c r="AL377" s="41" t="s">
        <v>1628</v>
      </c>
      <c r="AM377" s="41"/>
      <c r="AN377" s="41"/>
      <c r="AO377" s="41"/>
      <c r="AP377" s="41"/>
      <c r="AQ377" s="41"/>
      <c r="AR377" s="41"/>
      <c r="AS377" s="41"/>
      <c r="AT377" s="41"/>
      <c r="AU377" s="41"/>
      <c r="AV377" s="41"/>
      <c r="AW377" s="41"/>
      <c r="AX377" s="41"/>
      <c r="AY377" s="41"/>
      <c r="AZ377" s="41"/>
      <c r="BA377" s="41"/>
      <c r="BB377" s="41"/>
      <c r="BC377" s="60"/>
      <c r="BD377" s="60"/>
      <c r="BE377" s="60"/>
      <c r="BF377" s="554" t="e">
        <f ca="1">SUM(BF369:BI375)</f>
        <v>#NAME?</v>
      </c>
      <c r="BG377" s="527"/>
      <c r="BH377" s="527"/>
      <c r="BI377" s="526"/>
      <c r="BJ377" s="142"/>
      <c r="BK377" s="102"/>
      <c r="BL377" s="102"/>
      <c r="BM377" s="102"/>
      <c r="BN377" s="102"/>
      <c r="BO377" s="60"/>
      <c r="BP377" s="60"/>
      <c r="BQ377" s="60"/>
    </row>
    <row r="378" spans="2:69" ht="13.5" customHeight="1" x14ac:dyDescent="0.25">
      <c r="B378" s="309"/>
      <c r="C378" s="41"/>
      <c r="D378" s="41"/>
      <c r="E378" s="41"/>
      <c r="F378" s="41"/>
      <c r="G378" s="41"/>
      <c r="H378" s="41"/>
      <c r="I378" s="41"/>
      <c r="J378" s="41"/>
      <c r="K378" s="41"/>
      <c r="L378" s="41"/>
      <c r="M378" s="60"/>
      <c r="N378" s="60"/>
      <c r="O378" s="60"/>
      <c r="P378" s="60"/>
      <c r="Q378" s="60"/>
      <c r="R378" s="60"/>
      <c r="S378" s="60"/>
      <c r="T378" s="60"/>
      <c r="U378" s="41"/>
      <c r="V378" s="41"/>
      <c r="W378" s="41"/>
      <c r="X378" s="41"/>
      <c r="Y378" s="41"/>
      <c r="Z378" s="41"/>
      <c r="AA378" s="41"/>
      <c r="AB378" s="41"/>
      <c r="AC378" s="41"/>
      <c r="AD378" s="403"/>
      <c r="AE378" s="748"/>
      <c r="AF378" s="505"/>
      <c r="AG378" s="505"/>
      <c r="AH378" s="532"/>
      <c r="AK378" s="41">
        <v>77</v>
      </c>
      <c r="AL378" s="41" t="s">
        <v>1629</v>
      </c>
      <c r="AM378" s="41"/>
      <c r="AN378" s="41"/>
      <c r="AO378" s="41"/>
      <c r="AP378" s="41"/>
      <c r="AQ378" s="41"/>
      <c r="AR378" s="41"/>
      <c r="AS378" s="41"/>
      <c r="AT378" s="41"/>
      <c r="AU378" s="41"/>
      <c r="AV378" s="41"/>
      <c r="AW378" s="41"/>
      <c r="AX378" s="41"/>
      <c r="AY378" s="41"/>
      <c r="AZ378" s="41"/>
      <c r="BA378" s="41"/>
      <c r="BB378" s="41"/>
      <c r="BC378" s="60"/>
      <c r="BD378" s="60"/>
      <c r="BE378" s="60"/>
      <c r="BF378" s="757" t="e">
        <f ca="1">U411+BD405</f>
        <v>#NAME?</v>
      </c>
      <c r="BG378" s="752"/>
      <c r="BH378" s="752"/>
      <c r="BI378" s="755"/>
      <c r="BJ378" s="142"/>
      <c r="BK378" s="102"/>
      <c r="BL378" s="102"/>
      <c r="BM378" s="102"/>
      <c r="BN378" s="102"/>
      <c r="BO378" s="60"/>
      <c r="BP378" s="60"/>
      <c r="BQ378" s="60"/>
    </row>
    <row r="379" spans="2:69" ht="13.5" customHeight="1" x14ac:dyDescent="0.25">
      <c r="B379" s="309"/>
      <c r="C379" s="41"/>
      <c r="D379" s="41"/>
      <c r="E379" s="41"/>
      <c r="F379" s="41"/>
      <c r="G379" s="41"/>
      <c r="H379" s="41"/>
      <c r="I379" s="41"/>
      <c r="J379" s="41"/>
      <c r="K379" s="41"/>
      <c r="L379" s="41"/>
      <c r="M379" s="60"/>
      <c r="N379" s="60"/>
      <c r="O379" s="60"/>
      <c r="P379" s="60"/>
      <c r="Q379" s="60"/>
      <c r="R379" s="60"/>
      <c r="S379" s="60"/>
      <c r="T379" s="60"/>
      <c r="U379" s="41"/>
      <c r="V379" s="41"/>
      <c r="W379" s="41"/>
      <c r="X379" s="41"/>
      <c r="Y379" s="41"/>
      <c r="Z379" s="41"/>
      <c r="AA379" s="41"/>
      <c r="AB379" s="41"/>
      <c r="AC379" s="41"/>
      <c r="AD379" s="403"/>
      <c r="AE379" s="748"/>
      <c r="AF379" s="505"/>
      <c r="AG379" s="505"/>
      <c r="AH379" s="532"/>
      <c r="AK379" s="41">
        <v>78</v>
      </c>
      <c r="AL379" s="41" t="s">
        <v>1630</v>
      </c>
      <c r="AM379" s="41"/>
      <c r="AN379" s="41"/>
      <c r="AO379" s="41"/>
      <c r="AP379" s="41"/>
      <c r="AQ379" s="41"/>
      <c r="AR379" s="41"/>
      <c r="AS379" s="41"/>
      <c r="AT379" s="41"/>
      <c r="AU379" s="41"/>
      <c r="AV379" s="41"/>
      <c r="AW379" s="41"/>
      <c r="AX379" s="41"/>
      <c r="AY379" s="41"/>
      <c r="AZ379" s="41"/>
      <c r="BA379" s="41"/>
      <c r="BB379" s="41"/>
      <c r="BC379" s="60"/>
      <c r="BD379" s="60"/>
      <c r="BE379" s="60"/>
      <c r="BF379" s="569">
        <f>U413+BD407</f>
        <v>0</v>
      </c>
      <c r="BG379" s="503"/>
      <c r="BH379" s="503"/>
      <c r="BI379" s="524"/>
      <c r="BJ379" s="142"/>
      <c r="BK379" s="102"/>
      <c r="BL379" s="102"/>
      <c r="BM379" s="102"/>
      <c r="BN379" s="102"/>
      <c r="BO379" s="60"/>
      <c r="BP379" s="60"/>
      <c r="BQ379" s="60"/>
    </row>
    <row r="380" spans="2:69" ht="13.5" customHeight="1" x14ac:dyDescent="0.25">
      <c r="B380" s="309"/>
      <c r="C380" s="41"/>
      <c r="D380" s="41"/>
      <c r="E380" s="41"/>
      <c r="F380" s="41"/>
      <c r="G380" s="41"/>
      <c r="H380" s="41"/>
      <c r="I380" s="41"/>
      <c r="J380" s="41"/>
      <c r="K380" s="41"/>
      <c r="L380" s="41"/>
      <c r="M380" s="60"/>
      <c r="N380" s="60"/>
      <c r="O380" s="60"/>
      <c r="P380" s="60"/>
      <c r="Q380" s="60"/>
      <c r="R380" s="60"/>
      <c r="S380" s="60"/>
      <c r="T380" s="60"/>
      <c r="U380" s="41"/>
      <c r="V380" s="41"/>
      <c r="W380" s="41"/>
      <c r="X380" s="41"/>
      <c r="Y380" s="41"/>
      <c r="Z380" s="41"/>
      <c r="AA380" s="41"/>
      <c r="AB380" s="41"/>
      <c r="AC380" s="41"/>
      <c r="AD380" s="403"/>
      <c r="AE380" s="748"/>
      <c r="AF380" s="505"/>
      <c r="AG380" s="505"/>
      <c r="AH380" s="532"/>
      <c r="AK380" s="136"/>
      <c r="AL380" s="136"/>
      <c r="AM380" s="136"/>
      <c r="AN380" s="136"/>
      <c r="AO380" s="136"/>
      <c r="AP380" s="136"/>
      <c r="AQ380" s="136"/>
      <c r="AR380" s="136"/>
      <c r="AS380" s="136"/>
      <c r="AT380" s="136"/>
      <c r="AU380" s="136"/>
      <c r="AV380" s="136"/>
      <c r="AW380" s="136"/>
      <c r="AX380" s="136"/>
      <c r="AY380" s="136"/>
      <c r="AZ380" s="136"/>
      <c r="BA380" s="136"/>
      <c r="BB380" s="136"/>
      <c r="BC380" s="136"/>
      <c r="BD380" s="136"/>
      <c r="BE380" s="136"/>
      <c r="BF380" s="136"/>
      <c r="BG380" s="136"/>
      <c r="BH380" s="136"/>
      <c r="BI380" s="136"/>
      <c r="BJ380" s="136"/>
      <c r="BK380" s="136"/>
      <c r="BL380" s="136"/>
      <c r="BM380" s="136"/>
      <c r="BN380" s="136"/>
      <c r="BO380" s="136"/>
      <c r="BP380" s="136"/>
      <c r="BQ380" s="136"/>
    </row>
    <row r="381" spans="2:69" ht="13.5" customHeight="1" x14ac:dyDescent="0.25">
      <c r="B381" s="97">
        <v>73</v>
      </c>
      <c r="C381" s="289" t="s">
        <v>1591</v>
      </c>
      <c r="D381" s="289"/>
      <c r="E381" s="289"/>
      <c r="F381" s="289"/>
      <c r="G381" s="289"/>
      <c r="H381" s="289"/>
      <c r="I381" s="289"/>
      <c r="J381" s="289"/>
      <c r="K381" s="289"/>
      <c r="L381" s="289"/>
      <c r="M381" s="405"/>
      <c r="N381" s="405"/>
      <c r="O381" s="405"/>
      <c r="P381" s="405"/>
      <c r="Q381" s="405"/>
      <c r="R381" s="405"/>
      <c r="S381" s="405"/>
      <c r="T381" s="405"/>
      <c r="U381" s="405"/>
      <c r="V381" s="405"/>
      <c r="W381" s="405"/>
      <c r="X381" s="405"/>
      <c r="Y381" s="405"/>
      <c r="Z381" s="405"/>
      <c r="AA381" s="405"/>
      <c r="AB381" s="405"/>
      <c r="AC381" s="405"/>
      <c r="AD381" s="405"/>
      <c r="AE381" s="554">
        <f t="shared" ref="AE381:AE382" si="22">SUM(AE364:AH380)</f>
        <v>0</v>
      </c>
      <c r="AF381" s="527"/>
      <c r="AG381" s="527"/>
      <c r="AH381" s="526"/>
    </row>
    <row r="382" spans="2:69" ht="13.5" customHeight="1" x14ac:dyDescent="0.25">
      <c r="B382" s="97">
        <v>74</v>
      </c>
      <c r="C382" s="289" t="s">
        <v>1460</v>
      </c>
      <c r="D382" s="289"/>
      <c r="E382" s="289"/>
      <c r="F382" s="289"/>
      <c r="G382" s="289"/>
      <c r="H382" s="289"/>
      <c r="I382" s="289"/>
      <c r="J382" s="289"/>
      <c r="K382" s="289"/>
      <c r="L382" s="289"/>
      <c r="M382" s="405"/>
      <c r="N382" s="405"/>
      <c r="O382" s="405"/>
      <c r="P382" s="405"/>
      <c r="Q382" s="405"/>
      <c r="R382" s="405"/>
      <c r="S382" s="405"/>
      <c r="T382" s="405"/>
      <c r="U382" s="405"/>
      <c r="V382" s="405"/>
      <c r="W382" s="405"/>
      <c r="X382" s="405"/>
      <c r="Y382" s="405"/>
      <c r="Z382" s="405"/>
      <c r="AA382" s="405"/>
      <c r="AB382" s="405"/>
      <c r="AC382" s="405"/>
      <c r="AD382" s="405"/>
      <c r="AE382" s="554">
        <f t="shared" si="22"/>
        <v>0</v>
      </c>
      <c r="AF382" s="527"/>
      <c r="AG382" s="527"/>
      <c r="AH382" s="526"/>
    </row>
    <row r="384" spans="2:69" ht="13.5" customHeight="1" x14ac:dyDescent="0.25">
      <c r="AK384" s="196">
        <v>79</v>
      </c>
      <c r="AL384" s="196" t="s">
        <v>1631</v>
      </c>
      <c r="AM384" s="196"/>
      <c r="AN384" s="196"/>
      <c r="AO384" s="196"/>
      <c r="AP384" s="196"/>
      <c r="AQ384" s="196"/>
      <c r="AR384" s="196"/>
      <c r="AS384" s="196"/>
      <c r="AT384" s="196"/>
      <c r="AU384" s="196"/>
      <c r="AV384" s="196"/>
      <c r="AW384" s="196"/>
      <c r="AX384" s="196"/>
      <c r="AY384" s="196"/>
      <c r="AZ384" s="196"/>
      <c r="BA384" s="196"/>
      <c r="BB384" s="196"/>
      <c r="BC384" s="196"/>
      <c r="BD384" s="196"/>
      <c r="BE384" s="196"/>
      <c r="BF384" s="196"/>
      <c r="BG384" s="196"/>
      <c r="BH384" s="196"/>
      <c r="BI384" s="196"/>
      <c r="BJ384" s="399"/>
      <c r="BK384" s="399"/>
      <c r="BL384" s="399" t="s">
        <v>1508</v>
      </c>
      <c r="BM384" s="399"/>
      <c r="BN384" s="770" t="e">
        <f ca="1">SUM(AE381,BF376,BF377,BF378,BF379)</f>
        <v>#NAME?</v>
      </c>
      <c r="BO384" s="527"/>
      <c r="BP384" s="527"/>
      <c r="BQ384" s="526"/>
    </row>
    <row r="385" spans="2:70" ht="13.5" customHeight="1" x14ac:dyDescent="0.25">
      <c r="AK385" s="196">
        <v>80</v>
      </c>
      <c r="AL385" s="196" t="s">
        <v>1632</v>
      </c>
      <c r="AM385" s="196"/>
      <c r="AN385" s="196"/>
      <c r="AO385" s="196"/>
      <c r="AP385" s="196"/>
      <c r="AQ385" s="196"/>
      <c r="AR385" s="196"/>
      <c r="AS385" s="196"/>
      <c r="AT385" s="196"/>
      <c r="AU385" s="196"/>
      <c r="AV385" s="196"/>
      <c r="AW385" s="196"/>
      <c r="AX385" s="196"/>
      <c r="AY385" s="196"/>
      <c r="AZ385" s="196"/>
      <c r="BA385" s="196"/>
      <c r="BB385" s="196"/>
      <c r="BC385" s="196"/>
      <c r="BD385" s="196"/>
      <c r="BE385" s="196"/>
      <c r="BF385" s="196"/>
      <c r="BG385" s="196"/>
      <c r="BH385" s="196"/>
      <c r="BI385" s="196"/>
      <c r="BJ385" s="399"/>
      <c r="BK385" s="399"/>
      <c r="BL385" s="399" t="s">
        <v>1508</v>
      </c>
      <c r="BM385" s="399"/>
      <c r="BN385" s="770"/>
      <c r="BO385" s="527"/>
      <c r="BP385" s="527"/>
      <c r="BQ385" s="526"/>
    </row>
    <row r="391" spans="2:70" ht="13.5" customHeight="1" x14ac:dyDescent="0.25">
      <c r="B391" s="196" t="s">
        <v>1633</v>
      </c>
      <c r="C391" s="196"/>
      <c r="D391" s="196"/>
      <c r="E391" s="196"/>
      <c r="F391" s="196"/>
      <c r="G391" s="196"/>
      <c r="H391" s="196"/>
      <c r="I391" s="196"/>
      <c r="J391" s="196"/>
      <c r="K391" s="196"/>
      <c r="L391" s="196"/>
      <c r="M391" s="196"/>
      <c r="N391" s="196"/>
      <c r="O391" s="196"/>
      <c r="P391" s="196"/>
      <c r="Q391" s="196"/>
      <c r="R391" s="196"/>
      <c r="S391" s="196"/>
      <c r="T391" s="196"/>
      <c r="U391" s="196"/>
      <c r="V391" s="196"/>
      <c r="W391" s="196"/>
      <c r="X391" s="196"/>
      <c r="Y391" s="196"/>
      <c r="Z391" s="196"/>
      <c r="AA391" s="196"/>
      <c r="AB391" s="196"/>
      <c r="AC391" s="399"/>
      <c r="AD391" s="399"/>
      <c r="AE391" s="399"/>
      <c r="AF391" s="399"/>
      <c r="AG391" s="196"/>
      <c r="AH391" s="196"/>
      <c r="AK391" s="196" t="s">
        <v>1634</v>
      </c>
      <c r="AL391" s="196"/>
      <c r="AM391" s="196"/>
      <c r="AN391" s="196"/>
      <c r="AO391" s="196"/>
      <c r="AP391" s="196"/>
      <c r="AQ391" s="196"/>
      <c r="AR391" s="196"/>
      <c r="AS391" s="196"/>
      <c r="AT391" s="196"/>
      <c r="AU391" s="196"/>
      <c r="AV391" s="196"/>
      <c r="AW391" s="196"/>
      <c r="AX391" s="196"/>
      <c r="AY391" s="196"/>
      <c r="AZ391" s="196"/>
      <c r="BA391" s="196"/>
      <c r="BB391" s="196"/>
      <c r="BC391" s="196"/>
      <c r="BD391" s="196"/>
      <c r="BE391" s="196"/>
      <c r="BF391" s="196"/>
      <c r="BG391" s="196"/>
      <c r="BH391" s="196"/>
      <c r="BI391" s="196"/>
      <c r="BJ391" s="196"/>
      <c r="BK391" s="399"/>
      <c r="BL391" s="399"/>
      <c r="BM391" s="399"/>
      <c r="BN391" s="399"/>
      <c r="BO391" s="196"/>
      <c r="BP391" s="196"/>
      <c r="BQ391" s="196"/>
      <c r="BR391" s="196"/>
    </row>
    <row r="392" spans="2:70" ht="13.5" customHeight="1" x14ac:dyDescent="0.25">
      <c r="AZ392" s="136"/>
      <c r="BA392" s="136"/>
      <c r="BB392" s="136"/>
      <c r="BC392" s="136"/>
      <c r="BD392" s="136"/>
      <c r="BE392" s="136"/>
      <c r="BF392" s="136"/>
      <c r="BG392" s="136"/>
      <c r="BH392" s="136"/>
      <c r="BI392" s="136"/>
      <c r="BJ392" s="136"/>
      <c r="BK392" s="136"/>
      <c r="BL392" s="136"/>
      <c r="BM392" s="136"/>
      <c r="BN392" s="136"/>
      <c r="BO392" s="136"/>
      <c r="BP392" s="136"/>
      <c r="BQ392" s="136"/>
    </row>
    <row r="393" spans="2:70" ht="13.5" customHeight="1" x14ac:dyDescent="0.25">
      <c r="B393" t="s">
        <v>1635</v>
      </c>
      <c r="AK393" t="s">
        <v>1636</v>
      </c>
      <c r="AZ393" s="136"/>
      <c r="BA393" s="136"/>
      <c r="BB393" s="136"/>
      <c r="BC393" s="136"/>
      <c r="BD393" s="136"/>
      <c r="BE393" s="136"/>
      <c r="BF393" s="136"/>
      <c r="BG393" s="136"/>
      <c r="BH393" s="136"/>
      <c r="BI393" s="136"/>
      <c r="BJ393" s="136"/>
      <c r="BK393" s="136"/>
      <c r="BL393" s="136"/>
      <c r="BM393" s="136"/>
      <c r="BN393" s="136"/>
      <c r="BO393" s="136"/>
      <c r="BP393" s="136"/>
      <c r="BQ393" s="136"/>
    </row>
    <row r="394" spans="2:70" ht="13.5" customHeight="1" x14ac:dyDescent="0.25">
      <c r="AZ394" s="136"/>
      <c r="BA394" s="136"/>
      <c r="BB394" s="136"/>
      <c r="BC394" s="136"/>
      <c r="BD394" s="136"/>
      <c r="BE394" s="136"/>
      <c r="BF394" s="136"/>
      <c r="BG394" s="136"/>
      <c r="BH394" s="136"/>
      <c r="BI394" s="136"/>
      <c r="BJ394" s="136"/>
      <c r="BK394" s="136"/>
      <c r="BL394" s="136"/>
      <c r="BM394" s="136"/>
      <c r="BN394" s="136"/>
      <c r="BO394" s="136"/>
      <c r="BP394" s="136"/>
      <c r="BQ394" s="136"/>
    </row>
    <row r="395" spans="2:70" ht="13.5" customHeight="1" x14ac:dyDescent="0.25">
      <c r="C395" s="41" t="s">
        <v>1637</v>
      </c>
      <c r="D395" s="41"/>
      <c r="E395" s="41"/>
      <c r="F395" s="41"/>
      <c r="G395" s="41"/>
      <c r="H395" s="41"/>
      <c r="AL395" s="41" t="s">
        <v>1638</v>
      </c>
    </row>
    <row r="396" spans="2:70" ht="13.5" customHeight="1" x14ac:dyDescent="0.25">
      <c r="C396" s="102" t="s">
        <v>1639</v>
      </c>
      <c r="AL396" s="41" t="s">
        <v>1640</v>
      </c>
    </row>
    <row r="397" spans="2:70" ht="13.5" customHeight="1" x14ac:dyDescent="0.25">
      <c r="C397" s="41" t="s">
        <v>1641</v>
      </c>
      <c r="D397" s="60"/>
      <c r="E397" s="41"/>
      <c r="F397" s="41"/>
      <c r="G397" s="41"/>
      <c r="H397" s="41"/>
    </row>
    <row r="398" spans="2:70" ht="13.5" customHeight="1" x14ac:dyDescent="0.25">
      <c r="C398" s="41" t="s">
        <v>1642</v>
      </c>
      <c r="D398" s="60"/>
      <c r="E398" s="60"/>
      <c r="F398" s="60"/>
      <c r="G398" s="60"/>
      <c r="H398" s="60"/>
      <c r="AK398" s="101" t="s">
        <v>1620</v>
      </c>
      <c r="AL398" s="215"/>
      <c r="AM398" s="64"/>
      <c r="AN398" s="393"/>
      <c r="AO398" s="101" t="s">
        <v>315</v>
      </c>
      <c r="AP398" s="64"/>
      <c r="AQ398" s="215"/>
      <c r="AR398" s="633" t="s">
        <v>1622</v>
      </c>
      <c r="AS398" s="529"/>
      <c r="AT398" s="530"/>
      <c r="AU398" s="402" t="s">
        <v>570</v>
      </c>
      <c r="AV398" s="673" t="s">
        <v>1623</v>
      </c>
      <c r="AW398" s="529"/>
      <c r="AX398" s="529"/>
      <c r="AY398" s="530"/>
      <c r="AZ398" s="633" t="s">
        <v>1624</v>
      </c>
      <c r="BA398" s="529"/>
      <c r="BB398" s="529"/>
      <c r="BC398" s="530"/>
      <c r="BD398" s="615" t="s">
        <v>1625</v>
      </c>
      <c r="BE398" s="529"/>
      <c r="BF398" s="529"/>
      <c r="BG398" s="529"/>
      <c r="BH398" s="530"/>
      <c r="BI398" s="633" t="s">
        <v>1626</v>
      </c>
      <c r="BJ398" s="529"/>
      <c r="BK398" s="530"/>
      <c r="BL398" s="633" t="s">
        <v>1643</v>
      </c>
      <c r="BM398" s="529"/>
      <c r="BN398" s="530"/>
      <c r="BO398" s="633" t="s">
        <v>1644</v>
      </c>
      <c r="BP398" s="529"/>
      <c r="BQ398" s="530"/>
    </row>
    <row r="399" spans="2:70" ht="13.5" customHeight="1" x14ac:dyDescent="0.25">
      <c r="C399" s="60" t="s">
        <v>1645</v>
      </c>
      <c r="D399" s="60"/>
      <c r="E399" s="60"/>
      <c r="F399" s="60"/>
      <c r="G399" s="60"/>
      <c r="AK399" s="309"/>
      <c r="AL399" s="41"/>
      <c r="AM399" s="41"/>
      <c r="AN399" s="413"/>
      <c r="AO399" s="309"/>
      <c r="AP399" s="41"/>
      <c r="AQ399" s="41"/>
      <c r="AR399" s="772"/>
      <c r="AS399" s="505"/>
      <c r="AT399" s="532"/>
      <c r="AU399" s="410"/>
      <c r="AV399" s="761"/>
      <c r="AW399" s="505"/>
      <c r="AX399" s="505"/>
      <c r="AY399" s="532"/>
      <c r="AZ399" s="748" t="e">
        <f t="shared" ref="AZ399:AZ403" ca="1" si="23">AR399*AV399*(_xludf.DAYS(BI399,DATE(YEAR(TODAY())-1,12,31)))/(_xludf.DAYS(DATE(YEAR(TODAY())-1,1,1),DATE(YEAR(TODAY())-1,12,31)+1))</f>
        <v>#NAME?</v>
      </c>
      <c r="BA399" s="505"/>
      <c r="BB399" s="505"/>
      <c r="BC399" s="532"/>
      <c r="BD399" s="721"/>
      <c r="BE399" s="505"/>
      <c r="BF399" s="505"/>
      <c r="BG399" s="505"/>
      <c r="BH399" s="532"/>
      <c r="BI399" s="747"/>
      <c r="BJ399" s="505"/>
      <c r="BK399" s="532"/>
      <c r="BL399" s="747"/>
      <c r="BM399" s="505"/>
      <c r="BN399" s="532"/>
      <c r="BO399" s="748">
        <f t="shared" ref="BO399:BO403" si="24">IF(BD399-(AV399*AR399)&lt;0,0,BD399-(AV399*AR399))</f>
        <v>0</v>
      </c>
      <c r="BP399" s="505"/>
      <c r="BQ399" s="532"/>
    </row>
    <row r="400" spans="2:70" ht="13.5" customHeight="1" x14ac:dyDescent="0.25">
      <c r="C400" s="60" t="s">
        <v>1646</v>
      </c>
      <c r="D400" s="60"/>
      <c r="E400" s="60"/>
      <c r="F400" s="60"/>
      <c r="G400" s="60"/>
      <c r="AK400" s="71"/>
      <c r="AL400" s="60"/>
      <c r="AM400" s="41"/>
      <c r="AN400" s="389"/>
      <c r="AO400" s="309"/>
      <c r="AP400" s="41"/>
      <c r="AQ400" s="41"/>
      <c r="AR400" s="772"/>
      <c r="AS400" s="505"/>
      <c r="AT400" s="532"/>
      <c r="AU400" s="410"/>
      <c r="AV400" s="761"/>
      <c r="AW400" s="505"/>
      <c r="AX400" s="505"/>
      <c r="AY400" s="532"/>
      <c r="AZ400" s="748" t="e">
        <f t="shared" ca="1" si="23"/>
        <v>#NAME?</v>
      </c>
      <c r="BA400" s="505"/>
      <c r="BB400" s="505"/>
      <c r="BC400" s="532"/>
      <c r="BD400" s="721"/>
      <c r="BE400" s="505"/>
      <c r="BF400" s="505"/>
      <c r="BG400" s="505"/>
      <c r="BH400" s="532"/>
      <c r="BI400" s="747"/>
      <c r="BJ400" s="505"/>
      <c r="BK400" s="532"/>
      <c r="BL400" s="747"/>
      <c r="BM400" s="505"/>
      <c r="BN400" s="532"/>
      <c r="BO400" s="748">
        <f t="shared" si="24"/>
        <v>0</v>
      </c>
      <c r="BP400" s="505"/>
      <c r="BQ400" s="532"/>
    </row>
    <row r="401" spans="2:69" ht="13.5" customHeight="1" x14ac:dyDescent="0.25">
      <c r="AK401" s="71"/>
      <c r="AL401" s="60"/>
      <c r="AM401" s="41"/>
      <c r="AN401" s="389"/>
      <c r="AO401" s="309"/>
      <c r="AP401" s="41"/>
      <c r="AQ401" s="41"/>
      <c r="AR401" s="772"/>
      <c r="AS401" s="505"/>
      <c r="AT401" s="532"/>
      <c r="AU401" s="410"/>
      <c r="AV401" s="761"/>
      <c r="AW401" s="505"/>
      <c r="AX401" s="505"/>
      <c r="AY401" s="532"/>
      <c r="AZ401" s="748" t="e">
        <f t="shared" ca="1" si="23"/>
        <v>#NAME?</v>
      </c>
      <c r="BA401" s="505"/>
      <c r="BB401" s="505"/>
      <c r="BC401" s="532"/>
      <c r="BD401" s="721"/>
      <c r="BE401" s="505"/>
      <c r="BF401" s="505"/>
      <c r="BG401" s="505"/>
      <c r="BH401" s="532"/>
      <c r="BI401" s="747"/>
      <c r="BJ401" s="505"/>
      <c r="BK401" s="532"/>
      <c r="BL401" s="747"/>
      <c r="BM401" s="505"/>
      <c r="BN401" s="532"/>
      <c r="BO401" s="748">
        <f t="shared" si="24"/>
        <v>0</v>
      </c>
      <c r="BP401" s="505"/>
      <c r="BQ401" s="532"/>
    </row>
    <row r="402" spans="2:69" ht="13.5" customHeight="1" x14ac:dyDescent="0.25">
      <c r="B402" s="423" t="s">
        <v>1620</v>
      </c>
      <c r="C402" s="415"/>
      <c r="D402" s="416"/>
      <c r="E402" s="424"/>
      <c r="F402" s="414" t="s">
        <v>315</v>
      </c>
      <c r="G402" s="416"/>
      <c r="H402" s="415"/>
      <c r="I402" s="633" t="s">
        <v>1622</v>
      </c>
      <c r="J402" s="529"/>
      <c r="K402" s="530"/>
      <c r="L402" s="393" t="s">
        <v>570</v>
      </c>
      <c r="M402" s="788" t="s">
        <v>1623</v>
      </c>
      <c r="N402" s="767"/>
      <c r="O402" s="767"/>
      <c r="P402" s="768"/>
      <c r="Q402" s="633" t="s">
        <v>1624</v>
      </c>
      <c r="R402" s="529"/>
      <c r="S402" s="529"/>
      <c r="T402" s="530"/>
      <c r="U402" s="797" t="s">
        <v>1625</v>
      </c>
      <c r="V402" s="767"/>
      <c r="W402" s="767"/>
      <c r="X402" s="767"/>
      <c r="Y402" s="768"/>
      <c r="Z402" s="633" t="s">
        <v>1626</v>
      </c>
      <c r="AA402" s="529"/>
      <c r="AB402" s="530"/>
      <c r="AC402" s="766" t="s">
        <v>1643</v>
      </c>
      <c r="AD402" s="767"/>
      <c r="AE402" s="768"/>
      <c r="AF402" s="633" t="s">
        <v>1644</v>
      </c>
      <c r="AG402" s="529"/>
      <c r="AH402" s="530"/>
      <c r="AK402" s="309"/>
      <c r="AL402" s="41"/>
      <c r="AM402" s="41"/>
      <c r="AN402" s="389"/>
      <c r="AO402" s="309"/>
      <c r="AP402" s="41"/>
      <c r="AQ402" s="41"/>
      <c r="AR402" s="772"/>
      <c r="AS402" s="505"/>
      <c r="AT402" s="532"/>
      <c r="AU402" s="410"/>
      <c r="AV402" s="761"/>
      <c r="AW402" s="505"/>
      <c r="AX402" s="505"/>
      <c r="AY402" s="532"/>
      <c r="AZ402" s="748" t="e">
        <f t="shared" ca="1" si="23"/>
        <v>#NAME?</v>
      </c>
      <c r="BA402" s="505"/>
      <c r="BB402" s="505"/>
      <c r="BC402" s="532"/>
      <c r="BD402" s="721"/>
      <c r="BE402" s="505"/>
      <c r="BF402" s="505"/>
      <c r="BG402" s="505"/>
      <c r="BH402" s="532"/>
      <c r="BI402" s="747"/>
      <c r="BJ402" s="505"/>
      <c r="BK402" s="532"/>
      <c r="BL402" s="747"/>
      <c r="BM402" s="505"/>
      <c r="BN402" s="532"/>
      <c r="BO402" s="748">
        <f t="shared" si="24"/>
        <v>0</v>
      </c>
      <c r="BP402" s="505"/>
      <c r="BQ402" s="532"/>
    </row>
    <row r="403" spans="2:69" ht="13.5" customHeight="1" x14ac:dyDescent="0.25">
      <c r="B403" s="425"/>
      <c r="C403" s="41"/>
      <c r="D403" s="41"/>
      <c r="E403" s="413"/>
      <c r="F403" s="309"/>
      <c r="G403" s="41"/>
      <c r="H403" s="41"/>
      <c r="I403" s="772"/>
      <c r="J403" s="505"/>
      <c r="K403" s="532"/>
      <c r="L403" s="413"/>
      <c r="M403" s="761"/>
      <c r="N403" s="505"/>
      <c r="O403" s="505"/>
      <c r="P403" s="532"/>
      <c r="Q403" s="748" t="e">
        <f t="shared" ref="Q403:Q409" ca="1" si="25">I403*M403*(_xludf.DAYS(Z403,DATE(YEAR(TODAY())-1,12,31)))/(_xludf.DAYS(DATE(YEAR(TODAY())-1,1,1),DATE(YEAR(TODAY())-1,12,31)+1))</f>
        <v>#NAME?</v>
      </c>
      <c r="R403" s="505"/>
      <c r="S403" s="505"/>
      <c r="T403" s="532"/>
      <c r="U403" s="721"/>
      <c r="V403" s="505"/>
      <c r="W403" s="505"/>
      <c r="X403" s="505"/>
      <c r="Y403" s="532"/>
      <c r="Z403" s="747"/>
      <c r="AA403" s="505"/>
      <c r="AB403" s="532"/>
      <c r="AC403" s="747"/>
      <c r="AD403" s="505"/>
      <c r="AE403" s="532"/>
      <c r="AF403" s="748">
        <f t="shared" ref="AF403:AF409" si="26">IF(U403-(M403*I403)&lt;0,0,U403-(M403*I403))</f>
        <v>0</v>
      </c>
      <c r="AG403" s="505"/>
      <c r="AH403" s="532"/>
      <c r="AK403" s="46"/>
      <c r="AL403" s="47"/>
      <c r="AM403" s="47"/>
      <c r="AN403" s="394"/>
      <c r="AO403" s="46"/>
      <c r="AP403" s="47"/>
      <c r="AQ403" s="47"/>
      <c r="AR403" s="787"/>
      <c r="AS403" s="503"/>
      <c r="AT403" s="524"/>
      <c r="AU403" s="426"/>
      <c r="AV403" s="568"/>
      <c r="AW403" s="503"/>
      <c r="AX403" s="503"/>
      <c r="AY403" s="524"/>
      <c r="AZ403" s="569" t="e">
        <f t="shared" ca="1" si="23"/>
        <v>#NAME?</v>
      </c>
      <c r="BA403" s="503"/>
      <c r="BB403" s="503"/>
      <c r="BC403" s="524"/>
      <c r="BD403" s="686"/>
      <c r="BE403" s="503"/>
      <c r="BF403" s="503"/>
      <c r="BG403" s="503"/>
      <c r="BH403" s="524"/>
      <c r="BI403" s="756"/>
      <c r="BJ403" s="503"/>
      <c r="BK403" s="524"/>
      <c r="BL403" s="756"/>
      <c r="BM403" s="503"/>
      <c r="BN403" s="524"/>
      <c r="BO403" s="569">
        <f t="shared" si="24"/>
        <v>0</v>
      </c>
      <c r="BP403" s="503"/>
      <c r="BQ403" s="524"/>
    </row>
    <row r="404" spans="2:69" ht="13.5" customHeight="1" x14ac:dyDescent="0.25">
      <c r="B404" s="427"/>
      <c r="C404" s="60"/>
      <c r="D404" s="41"/>
      <c r="E404" s="389"/>
      <c r="F404" s="309"/>
      <c r="G404" s="41"/>
      <c r="H404" s="41"/>
      <c r="I404" s="772"/>
      <c r="J404" s="505"/>
      <c r="K404" s="532"/>
      <c r="L404" s="413"/>
      <c r="M404" s="761"/>
      <c r="N404" s="505"/>
      <c r="O404" s="505"/>
      <c r="P404" s="532"/>
      <c r="Q404" s="748" t="e">
        <f t="shared" ca="1" si="25"/>
        <v>#NAME?</v>
      </c>
      <c r="R404" s="505"/>
      <c r="S404" s="505"/>
      <c r="T404" s="532"/>
      <c r="U404" s="721"/>
      <c r="V404" s="505"/>
      <c r="W404" s="505"/>
      <c r="X404" s="505"/>
      <c r="Y404" s="532"/>
      <c r="Z404" s="747"/>
      <c r="AA404" s="505"/>
      <c r="AB404" s="532"/>
      <c r="AC404" s="747"/>
      <c r="AD404" s="505"/>
      <c r="AE404" s="532"/>
      <c r="AF404" s="748">
        <f t="shared" si="26"/>
        <v>0</v>
      </c>
      <c r="AG404" s="505"/>
      <c r="AH404" s="532"/>
      <c r="AK404" s="41" t="s">
        <v>1647</v>
      </c>
      <c r="AL404" s="41"/>
      <c r="BD404" s="795">
        <f>SUM(AV399:AY403)</f>
        <v>0</v>
      </c>
      <c r="BE404" s="763"/>
      <c r="BF404" s="763"/>
      <c r="BG404" s="763"/>
      <c r="BH404" s="796"/>
    </row>
    <row r="405" spans="2:69" ht="13.5" customHeight="1" x14ac:dyDescent="0.25">
      <c r="B405" s="427"/>
      <c r="C405" s="60"/>
      <c r="D405" s="41"/>
      <c r="E405" s="389"/>
      <c r="F405" s="309"/>
      <c r="G405" s="41"/>
      <c r="H405" s="41"/>
      <c r="I405" s="772"/>
      <c r="J405" s="505"/>
      <c r="K405" s="532"/>
      <c r="L405" s="413"/>
      <c r="M405" s="761"/>
      <c r="N405" s="505"/>
      <c r="O405" s="505"/>
      <c r="P405" s="532"/>
      <c r="Q405" s="748" t="e">
        <f t="shared" ca="1" si="25"/>
        <v>#NAME?</v>
      </c>
      <c r="R405" s="505"/>
      <c r="S405" s="505"/>
      <c r="T405" s="532"/>
      <c r="U405" s="721"/>
      <c r="V405" s="505"/>
      <c r="W405" s="505"/>
      <c r="X405" s="505"/>
      <c r="Y405" s="532"/>
      <c r="Z405" s="747"/>
      <c r="AA405" s="505"/>
      <c r="AB405" s="532"/>
      <c r="AC405" s="747"/>
      <c r="AD405" s="505"/>
      <c r="AE405" s="532"/>
      <c r="AF405" s="748">
        <f t="shared" si="26"/>
        <v>0</v>
      </c>
      <c r="AG405" s="505"/>
      <c r="AH405" s="532"/>
      <c r="AK405" s="41" t="s">
        <v>1648</v>
      </c>
      <c r="AL405" s="41"/>
      <c r="AM405" s="41"/>
      <c r="AN405" s="41"/>
      <c r="AO405" s="41"/>
      <c r="AP405" s="41"/>
      <c r="AQ405" s="41"/>
      <c r="AR405" s="41"/>
      <c r="AS405" s="41"/>
      <c r="AT405" s="41"/>
      <c r="AU405" s="41"/>
      <c r="AV405" s="41"/>
      <c r="AW405" s="41"/>
      <c r="AX405" s="41"/>
      <c r="AY405" s="41"/>
      <c r="AZ405" s="41"/>
      <c r="BA405" s="41"/>
      <c r="BB405" s="41"/>
      <c r="BC405" s="41"/>
      <c r="BD405" s="751" t="e">
        <f ca="1">SUM(AZ399:BC403)</f>
        <v>#NAME?</v>
      </c>
      <c r="BE405" s="752"/>
      <c r="BF405" s="752"/>
      <c r="BG405" s="752"/>
      <c r="BH405" s="753"/>
      <c r="BJ405" s="60"/>
      <c r="BK405" s="60"/>
      <c r="BL405" s="60"/>
      <c r="BM405" s="60"/>
      <c r="BN405" s="60"/>
      <c r="BO405" s="60"/>
      <c r="BP405" s="60"/>
      <c r="BQ405" s="60"/>
    </row>
    <row r="406" spans="2:69" ht="13.5" customHeight="1" x14ac:dyDescent="0.25">
      <c r="B406" s="425"/>
      <c r="C406" s="41"/>
      <c r="D406" s="41"/>
      <c r="E406" s="389"/>
      <c r="F406" s="309"/>
      <c r="G406" s="41"/>
      <c r="H406" s="41"/>
      <c r="I406" s="772"/>
      <c r="J406" s="505"/>
      <c r="K406" s="532"/>
      <c r="L406" s="413"/>
      <c r="M406" s="761"/>
      <c r="N406" s="505"/>
      <c r="O406" s="505"/>
      <c r="P406" s="532"/>
      <c r="Q406" s="748" t="e">
        <f t="shared" ca="1" si="25"/>
        <v>#NAME?</v>
      </c>
      <c r="R406" s="505"/>
      <c r="S406" s="505"/>
      <c r="T406" s="532"/>
      <c r="U406" s="721"/>
      <c r="V406" s="505"/>
      <c r="W406" s="505"/>
      <c r="X406" s="505"/>
      <c r="Y406" s="532"/>
      <c r="Z406" s="747"/>
      <c r="AA406" s="505"/>
      <c r="AB406" s="532"/>
      <c r="AC406" s="747"/>
      <c r="AD406" s="505"/>
      <c r="AE406" s="532"/>
      <c r="AF406" s="748">
        <f t="shared" si="26"/>
        <v>0</v>
      </c>
      <c r="AG406" s="505"/>
      <c r="AH406" s="532"/>
      <c r="AK406" s="41" t="s">
        <v>1649</v>
      </c>
      <c r="AL406" s="41"/>
      <c r="AM406" s="41"/>
      <c r="AN406" s="41"/>
      <c r="AO406" s="41"/>
      <c r="AP406" s="41"/>
      <c r="AQ406" s="41"/>
      <c r="AR406" s="41"/>
      <c r="AS406" s="41"/>
      <c r="AT406" s="41"/>
      <c r="AU406" s="41"/>
      <c r="AV406" s="41"/>
      <c r="AW406" s="41"/>
      <c r="AX406" s="41"/>
      <c r="AY406" s="41"/>
      <c r="BD406" s="751">
        <f>SUM(BD399:BH403)</f>
        <v>0</v>
      </c>
      <c r="BE406" s="752"/>
      <c r="BF406" s="752"/>
      <c r="BG406" s="752"/>
      <c r="BH406" s="753"/>
      <c r="BJ406" s="60"/>
      <c r="BK406" s="60"/>
      <c r="BL406" s="60"/>
      <c r="BM406" s="60"/>
      <c r="BN406" s="60"/>
      <c r="BO406" s="60"/>
      <c r="BP406" s="60"/>
      <c r="BQ406" s="60"/>
    </row>
    <row r="407" spans="2:69" ht="13.5" customHeight="1" x14ac:dyDescent="0.25">
      <c r="B407" s="425"/>
      <c r="C407" s="41"/>
      <c r="D407" s="41"/>
      <c r="E407" s="389"/>
      <c r="F407" s="309"/>
      <c r="G407" s="41"/>
      <c r="H407" s="41"/>
      <c r="I407" s="772"/>
      <c r="J407" s="505"/>
      <c r="K407" s="532"/>
      <c r="L407" s="413"/>
      <c r="M407" s="761"/>
      <c r="N407" s="505"/>
      <c r="O407" s="505"/>
      <c r="P407" s="532"/>
      <c r="Q407" s="748" t="e">
        <f t="shared" ca="1" si="25"/>
        <v>#NAME?</v>
      </c>
      <c r="R407" s="505"/>
      <c r="S407" s="505"/>
      <c r="T407" s="532"/>
      <c r="U407" s="721"/>
      <c r="V407" s="505"/>
      <c r="W407" s="505"/>
      <c r="X407" s="505"/>
      <c r="Y407" s="532"/>
      <c r="Z407" s="747"/>
      <c r="AA407" s="505"/>
      <c r="AB407" s="532"/>
      <c r="AC407" s="747"/>
      <c r="AD407" s="505"/>
      <c r="AE407" s="532"/>
      <c r="AF407" s="748">
        <f t="shared" si="26"/>
        <v>0</v>
      </c>
      <c r="AG407" s="505"/>
      <c r="AH407" s="532"/>
      <c r="AK407" s="41" t="s">
        <v>1650</v>
      </c>
      <c r="AL407" s="41"/>
      <c r="AM407" s="41"/>
      <c r="AN407" s="41"/>
      <c r="AO407" s="41"/>
      <c r="AP407" s="41"/>
      <c r="AQ407" s="41"/>
      <c r="AR407" s="41"/>
      <c r="AS407" s="41"/>
      <c r="AT407" s="41"/>
      <c r="AU407" s="41"/>
      <c r="AV407" s="41"/>
      <c r="AW407" s="41"/>
      <c r="AX407" s="41"/>
      <c r="AY407" s="41"/>
      <c r="BD407" s="569">
        <f>SUM(BO399:BQ403)</f>
        <v>0</v>
      </c>
      <c r="BE407" s="503"/>
      <c r="BF407" s="503"/>
      <c r="BG407" s="503"/>
      <c r="BH407" s="524"/>
      <c r="BJ407" s="60"/>
      <c r="BK407" s="60"/>
      <c r="BL407" s="60"/>
      <c r="BM407" s="60"/>
      <c r="BN407" s="60"/>
      <c r="BO407" s="60"/>
      <c r="BP407" s="60"/>
      <c r="BQ407" s="60"/>
    </row>
    <row r="408" spans="2:69" ht="13.5" customHeight="1" x14ac:dyDescent="0.25">
      <c r="B408" s="425"/>
      <c r="C408" s="41"/>
      <c r="D408" s="41"/>
      <c r="E408" s="389"/>
      <c r="F408" s="309"/>
      <c r="G408" s="41"/>
      <c r="H408" s="41"/>
      <c r="I408" s="772"/>
      <c r="J408" s="505"/>
      <c r="K408" s="532"/>
      <c r="L408" s="413"/>
      <c r="M408" s="761"/>
      <c r="N408" s="505"/>
      <c r="O408" s="505"/>
      <c r="P408" s="532"/>
      <c r="Q408" s="748" t="e">
        <f t="shared" ca="1" si="25"/>
        <v>#NAME?</v>
      </c>
      <c r="R408" s="505"/>
      <c r="S408" s="505"/>
      <c r="T408" s="532"/>
      <c r="U408" s="721"/>
      <c r="V408" s="505"/>
      <c r="W408" s="505"/>
      <c r="X408" s="505"/>
      <c r="Y408" s="532"/>
      <c r="Z408" s="747"/>
      <c r="AA408" s="505"/>
      <c r="AB408" s="532"/>
      <c r="AC408" s="747"/>
      <c r="AD408" s="505"/>
      <c r="AE408" s="532"/>
      <c r="AF408" s="748">
        <f t="shared" si="26"/>
        <v>0</v>
      </c>
      <c r="AG408" s="505"/>
      <c r="AH408" s="532"/>
      <c r="BJ408" s="136"/>
      <c r="BK408" s="136"/>
      <c r="BL408" s="136"/>
      <c r="BM408" s="136"/>
      <c r="BN408" s="136"/>
      <c r="BO408" s="136"/>
      <c r="BP408" s="136"/>
      <c r="BQ408" s="136"/>
    </row>
    <row r="409" spans="2:69" ht="13.5" customHeight="1" x14ac:dyDescent="0.25">
      <c r="B409" s="428"/>
      <c r="C409" s="429"/>
      <c r="D409" s="429"/>
      <c r="E409" s="430"/>
      <c r="F409" s="431"/>
      <c r="G409" s="429"/>
      <c r="H409" s="429"/>
      <c r="I409" s="787"/>
      <c r="J409" s="503"/>
      <c r="K409" s="524"/>
      <c r="L409" s="432"/>
      <c r="M409" s="798"/>
      <c r="N409" s="752"/>
      <c r="O409" s="752"/>
      <c r="P409" s="753"/>
      <c r="Q409" s="569" t="e">
        <f t="shared" ca="1" si="25"/>
        <v>#NAME?</v>
      </c>
      <c r="R409" s="503"/>
      <c r="S409" s="503"/>
      <c r="T409" s="524"/>
      <c r="U409" s="799"/>
      <c r="V409" s="752"/>
      <c r="W409" s="752"/>
      <c r="X409" s="752"/>
      <c r="Y409" s="753"/>
      <c r="Z409" s="756"/>
      <c r="AA409" s="503"/>
      <c r="AB409" s="524"/>
      <c r="AC409" s="754"/>
      <c r="AD409" s="752"/>
      <c r="AE409" s="753"/>
      <c r="AF409" s="569">
        <f t="shared" si="26"/>
        <v>0</v>
      </c>
      <c r="AG409" s="503"/>
      <c r="AH409" s="524"/>
      <c r="BD409" s="136"/>
      <c r="BE409" s="136"/>
      <c r="BF409" s="136"/>
      <c r="BG409" s="136"/>
      <c r="BH409" s="136"/>
      <c r="BI409" s="136"/>
      <c r="BJ409" s="136"/>
      <c r="BK409" s="136"/>
      <c r="BL409" s="136"/>
      <c r="BM409" s="136"/>
      <c r="BN409" s="136"/>
      <c r="BO409" s="136"/>
      <c r="BP409" s="136"/>
      <c r="BQ409" s="136"/>
    </row>
    <row r="410" spans="2:69" ht="13.5" customHeight="1" x14ac:dyDescent="0.25">
      <c r="B410" s="41" t="s">
        <v>1651</v>
      </c>
      <c r="C410" s="41"/>
      <c r="U410" s="758">
        <f>SUM(M403:P409)</f>
        <v>0</v>
      </c>
      <c r="V410" s="759"/>
      <c r="W410" s="759"/>
      <c r="X410" s="759"/>
      <c r="Y410" s="760"/>
    </row>
    <row r="411" spans="2:69" ht="13.5" customHeight="1" x14ac:dyDescent="0.25">
      <c r="B411" s="41" t="s">
        <v>1652</v>
      </c>
      <c r="C411" s="41"/>
      <c r="D411" s="41"/>
      <c r="E411" s="41"/>
      <c r="F411" s="41"/>
      <c r="G411" s="41"/>
      <c r="H411" s="41"/>
      <c r="I411" s="41"/>
      <c r="J411" s="41"/>
      <c r="K411" s="41"/>
      <c r="L411" s="60"/>
      <c r="M411" s="41"/>
      <c r="N411" s="41"/>
      <c r="O411" s="41"/>
      <c r="P411" s="41"/>
      <c r="Q411" s="41"/>
      <c r="U411" s="758" t="e">
        <f ca="1">SUM(Q403:T409)</f>
        <v>#NAME?</v>
      </c>
      <c r="V411" s="759"/>
      <c r="W411" s="759"/>
      <c r="X411" s="759"/>
      <c r="Y411" s="760"/>
      <c r="AD411" s="60"/>
      <c r="AE411" s="60"/>
      <c r="AF411" s="60"/>
      <c r="AG411" s="60"/>
      <c r="AH411" s="60"/>
    </row>
    <row r="412" spans="2:69" ht="13.5" customHeight="1" x14ac:dyDescent="0.25">
      <c r="B412" s="41" t="s">
        <v>1653</v>
      </c>
      <c r="C412" s="41"/>
      <c r="D412" s="41"/>
      <c r="E412" s="41"/>
      <c r="F412" s="41"/>
      <c r="G412" s="41"/>
      <c r="H412" s="41"/>
      <c r="I412" s="41"/>
      <c r="J412" s="41"/>
      <c r="K412" s="41"/>
      <c r="L412" s="41"/>
      <c r="M412" s="41"/>
      <c r="N412" s="60"/>
      <c r="O412" s="60"/>
      <c r="P412" s="60"/>
      <c r="Q412" s="60"/>
      <c r="U412" s="758">
        <f>SUM(U403:Y409)</f>
        <v>0</v>
      </c>
      <c r="V412" s="759"/>
      <c r="W412" s="759"/>
      <c r="X412" s="759"/>
      <c r="Y412" s="760"/>
      <c r="AD412" s="60"/>
      <c r="AE412" s="60"/>
      <c r="AF412" s="60"/>
      <c r="AG412" s="60"/>
      <c r="AH412" s="60"/>
      <c r="AK412" s="196">
        <v>92</v>
      </c>
      <c r="AL412" s="196" t="s">
        <v>1654</v>
      </c>
      <c r="AM412" s="196"/>
      <c r="AN412" s="196"/>
      <c r="AO412" s="196"/>
      <c r="AP412" s="196"/>
      <c r="AQ412" s="196"/>
      <c r="AR412" s="196"/>
      <c r="AS412" s="196"/>
      <c r="AT412" s="196"/>
      <c r="AU412" s="196"/>
      <c r="AV412" s="196"/>
      <c r="AW412" s="196"/>
      <c r="AX412" s="196"/>
      <c r="AY412" s="196"/>
      <c r="AZ412" s="196"/>
      <c r="BA412" s="196"/>
      <c r="BB412" s="196"/>
      <c r="BC412" s="196"/>
      <c r="BD412" s="196"/>
      <c r="BE412" s="196"/>
      <c r="BF412" s="196"/>
      <c r="BG412" s="196"/>
      <c r="BH412" s="196"/>
      <c r="BI412" s="196"/>
      <c r="BJ412" s="196"/>
      <c r="BK412" s="399"/>
      <c r="BL412" s="399" t="s">
        <v>1508</v>
      </c>
      <c r="BM412" s="399"/>
      <c r="BN412" s="770">
        <f>BD404-BD407</f>
        <v>0</v>
      </c>
      <c r="BO412" s="527"/>
      <c r="BP412" s="527"/>
      <c r="BQ412" s="526"/>
    </row>
    <row r="413" spans="2:69" ht="13.5" customHeight="1" x14ac:dyDescent="0.25">
      <c r="B413" s="41" t="s">
        <v>1655</v>
      </c>
      <c r="C413" s="41"/>
      <c r="D413" s="41"/>
      <c r="E413" s="41"/>
      <c r="F413" s="41"/>
      <c r="G413" s="41"/>
      <c r="H413" s="41"/>
      <c r="I413" s="41"/>
      <c r="J413" s="41"/>
      <c r="K413" s="41"/>
      <c r="L413" s="41"/>
      <c r="M413" s="41"/>
      <c r="N413" s="41"/>
      <c r="O413" s="41"/>
      <c r="P413" s="60"/>
      <c r="Q413" s="60"/>
      <c r="U413" s="758">
        <f>SUM(AF403:AH409)</f>
        <v>0</v>
      </c>
      <c r="V413" s="759"/>
      <c r="W413" s="759"/>
      <c r="X413" s="759"/>
      <c r="Y413" s="760"/>
      <c r="AD413" s="60"/>
      <c r="AE413" s="60"/>
      <c r="AF413" s="60"/>
      <c r="AG413" s="60"/>
      <c r="AH413" s="60"/>
      <c r="AK413" s="196">
        <v>93</v>
      </c>
      <c r="AL413" s="196" t="s">
        <v>1656</v>
      </c>
      <c r="AM413" s="196"/>
      <c r="AN413" s="196"/>
      <c r="AO413" s="196"/>
      <c r="AP413" s="196"/>
      <c r="AQ413" s="196"/>
      <c r="AR413" s="196"/>
      <c r="AS413" s="196"/>
      <c r="AT413" s="196"/>
      <c r="AU413" s="196"/>
      <c r="AV413" s="196"/>
      <c r="AW413" s="196"/>
      <c r="AX413" s="196"/>
      <c r="AY413" s="196"/>
      <c r="AZ413" s="196"/>
      <c r="BA413" s="196"/>
      <c r="BB413" s="196"/>
      <c r="BC413" s="196"/>
      <c r="BD413" s="196"/>
      <c r="BE413" s="196"/>
      <c r="BF413" s="196"/>
      <c r="BG413" s="196"/>
      <c r="BH413" s="196"/>
      <c r="BI413" s="196"/>
      <c r="BJ413" s="399"/>
      <c r="BK413" s="399"/>
      <c r="BL413" s="399" t="s">
        <v>1508</v>
      </c>
      <c r="BM413" s="399"/>
      <c r="BN413" s="770"/>
      <c r="BO413" s="527"/>
      <c r="BP413" s="527"/>
      <c r="BQ413" s="526"/>
    </row>
    <row r="414" spans="2:69" ht="13.5" customHeight="1" x14ac:dyDescent="0.25">
      <c r="B414" s="41" t="s">
        <v>1657</v>
      </c>
      <c r="C414" s="41"/>
      <c r="D414" s="41"/>
      <c r="E414" s="41"/>
      <c r="F414" s="41"/>
      <c r="G414" s="41"/>
      <c r="H414" s="41"/>
      <c r="I414" s="41"/>
      <c r="J414" s="41"/>
      <c r="K414" s="41"/>
      <c r="L414" s="41"/>
      <c r="M414" s="41"/>
      <c r="N414" s="41"/>
      <c r="O414" s="41"/>
      <c r="P414" s="60"/>
      <c r="Q414" s="60"/>
      <c r="U414" s="758"/>
      <c r="V414" s="759"/>
      <c r="W414" s="759"/>
      <c r="X414" s="759"/>
      <c r="Y414" s="760"/>
      <c r="AA414" s="60"/>
      <c r="AB414" s="60"/>
      <c r="AC414" s="60"/>
      <c r="AD414" s="60"/>
      <c r="AE414" s="60"/>
      <c r="AF414" s="60"/>
      <c r="AG414" s="60"/>
      <c r="AH414" s="60"/>
      <c r="AI414" s="60"/>
    </row>
    <row r="415" spans="2:69" ht="13.5" customHeight="1" x14ac:dyDescent="0.25">
      <c r="B415" s="41"/>
      <c r="C415" s="41"/>
      <c r="D415" s="41"/>
      <c r="E415" s="41"/>
      <c r="F415" s="41"/>
      <c r="G415" s="41"/>
      <c r="H415" s="41"/>
      <c r="I415" s="41"/>
      <c r="J415" s="41"/>
      <c r="K415" s="41"/>
      <c r="L415" s="41"/>
      <c r="M415" s="41"/>
      <c r="N415" s="41"/>
      <c r="O415" s="41"/>
      <c r="P415" s="41"/>
      <c r="Q415" s="60"/>
      <c r="R415" s="60"/>
      <c r="S415" s="41"/>
      <c r="T415" s="41"/>
      <c r="U415" s="41"/>
      <c r="V415" s="60"/>
      <c r="W415" s="60"/>
      <c r="X415" s="60"/>
      <c r="Y415" s="60"/>
      <c r="Z415" s="60"/>
      <c r="AA415" s="60"/>
      <c r="AB415" s="60"/>
      <c r="AC415" s="60"/>
      <c r="AD415" s="60"/>
      <c r="AE415" s="60"/>
      <c r="AF415" s="60"/>
      <c r="AG415" s="60"/>
      <c r="AH415" s="60"/>
      <c r="AI415" s="60"/>
    </row>
    <row r="416" spans="2:69" ht="13.5" customHeight="1" x14ac:dyDescent="0.25">
      <c r="B416" s="41"/>
      <c r="C416" s="41"/>
      <c r="D416" s="41"/>
      <c r="E416" s="41"/>
      <c r="F416" s="41"/>
      <c r="G416" s="41"/>
      <c r="H416" s="41"/>
      <c r="I416" s="41"/>
      <c r="J416" s="41"/>
      <c r="K416" s="41"/>
      <c r="L416" s="41"/>
      <c r="M416" s="41"/>
      <c r="N416" s="41"/>
      <c r="O416" s="41"/>
      <c r="P416" s="41"/>
      <c r="Q416" s="60"/>
      <c r="R416" s="60"/>
      <c r="S416" s="41"/>
      <c r="T416" s="41"/>
      <c r="U416" s="41"/>
      <c r="V416" s="60"/>
      <c r="W416" s="60"/>
      <c r="X416" s="60"/>
      <c r="Y416" s="60"/>
      <c r="Z416" s="60"/>
      <c r="AA416" s="60"/>
      <c r="AB416" s="60"/>
      <c r="AC416" s="60"/>
      <c r="AD416" s="60"/>
      <c r="AE416" s="60"/>
      <c r="AF416" s="60"/>
      <c r="AG416" s="60"/>
      <c r="AH416" s="60"/>
      <c r="AI416" s="60"/>
      <c r="AK416" s="196">
        <v>94</v>
      </c>
      <c r="AL416" s="196" t="s">
        <v>1658</v>
      </c>
      <c r="AM416" s="196"/>
      <c r="AN416" s="196"/>
      <c r="AO416" s="196"/>
      <c r="AP416" s="196"/>
      <c r="AQ416" s="196"/>
      <c r="AR416" s="196"/>
      <c r="AS416" s="196"/>
      <c r="AT416" s="196"/>
      <c r="AU416" s="196"/>
      <c r="AV416" s="196"/>
      <c r="AW416" s="196"/>
      <c r="AX416" s="196"/>
      <c r="AY416" s="196"/>
      <c r="AZ416" s="196"/>
      <c r="BA416" s="196"/>
      <c r="BB416" s="196"/>
      <c r="BC416" s="196"/>
      <c r="BD416" s="196"/>
      <c r="BE416" s="196"/>
      <c r="BF416" s="196"/>
      <c r="BG416" s="196"/>
      <c r="BH416" s="196"/>
      <c r="BI416" s="196"/>
      <c r="BJ416" s="196"/>
      <c r="BK416" s="399"/>
      <c r="BL416" s="399" t="s">
        <v>1508</v>
      </c>
      <c r="BM416" s="399"/>
      <c r="BN416" s="770" t="e">
        <f ca="1">SUM(BF377,BF378)</f>
        <v>#NAME?</v>
      </c>
      <c r="BO416" s="527"/>
      <c r="BP416" s="527"/>
      <c r="BQ416" s="526"/>
    </row>
    <row r="417" spans="2:70" ht="13.5" customHeight="1" x14ac:dyDescent="0.25">
      <c r="B417" s="41"/>
      <c r="C417" s="41"/>
      <c r="D417" s="41"/>
      <c r="E417" s="41"/>
      <c r="F417" s="41"/>
      <c r="G417" s="41"/>
      <c r="H417" s="41"/>
      <c r="I417" s="41"/>
      <c r="J417" s="41"/>
      <c r="K417" s="41"/>
      <c r="L417" s="41"/>
      <c r="M417" s="41"/>
      <c r="N417" s="41"/>
      <c r="O417" s="41"/>
      <c r="P417" s="41"/>
      <c r="Q417" s="60"/>
      <c r="R417" s="60"/>
      <c r="S417" s="41"/>
      <c r="T417" s="41"/>
      <c r="U417" s="41"/>
      <c r="V417" s="60"/>
      <c r="W417" s="60"/>
      <c r="X417" s="60"/>
      <c r="Y417" s="60"/>
      <c r="Z417" s="60"/>
      <c r="AA417" s="60"/>
      <c r="AB417" s="60"/>
      <c r="AC417" s="60"/>
      <c r="AD417" s="60"/>
      <c r="AE417" s="60"/>
      <c r="AF417" s="60"/>
      <c r="AG417" s="60"/>
      <c r="AH417" s="60"/>
      <c r="AI417" s="60"/>
      <c r="AK417" s="196">
        <v>95</v>
      </c>
      <c r="AL417" s="196" t="s">
        <v>1659</v>
      </c>
      <c r="AM417" s="196"/>
      <c r="AN417" s="196"/>
      <c r="AO417" s="196"/>
      <c r="AP417" s="196"/>
      <c r="AQ417" s="196"/>
      <c r="AR417" s="196"/>
      <c r="AS417" s="196"/>
      <c r="AT417" s="196"/>
      <c r="AU417" s="196"/>
      <c r="AV417" s="196"/>
      <c r="AW417" s="196"/>
      <c r="AX417" s="196"/>
      <c r="AY417" s="196"/>
      <c r="AZ417" s="196"/>
      <c r="BA417" s="196"/>
      <c r="BB417" s="196"/>
      <c r="BC417" s="196"/>
      <c r="BD417" s="196"/>
      <c r="BE417" s="196"/>
      <c r="BF417" s="196"/>
      <c r="BG417" s="196"/>
      <c r="BH417" s="196"/>
      <c r="BI417" s="196"/>
      <c r="BJ417" s="196"/>
      <c r="BK417" s="399"/>
      <c r="BL417" s="399" t="s">
        <v>1508</v>
      </c>
      <c r="BM417" s="399"/>
      <c r="BN417" s="770"/>
      <c r="BO417" s="527"/>
      <c r="BP417" s="527"/>
      <c r="BQ417" s="526"/>
    </row>
    <row r="418" spans="2:70" ht="13.5" customHeight="1" x14ac:dyDescent="0.25">
      <c r="B418" s="41"/>
      <c r="C418" s="41"/>
      <c r="D418" s="41"/>
      <c r="E418" s="41"/>
      <c r="F418" s="41"/>
      <c r="G418" s="41"/>
      <c r="H418" s="41"/>
      <c r="I418" s="41"/>
      <c r="J418" s="41"/>
      <c r="K418" s="41"/>
      <c r="L418" s="41"/>
      <c r="M418" s="41"/>
      <c r="N418" s="41"/>
      <c r="O418" s="41"/>
      <c r="P418" s="41"/>
      <c r="Q418" s="60"/>
      <c r="R418" s="60"/>
      <c r="S418" s="41"/>
      <c r="T418" s="41"/>
      <c r="U418" s="41"/>
      <c r="V418" s="60"/>
      <c r="W418" s="60"/>
      <c r="X418" s="60"/>
      <c r="Y418" s="60"/>
      <c r="Z418" s="60"/>
      <c r="AA418" s="60"/>
      <c r="AB418" s="60"/>
      <c r="AC418" s="60"/>
      <c r="AD418" s="60"/>
      <c r="AE418" s="60"/>
      <c r="AF418" s="60"/>
      <c r="AG418" s="60"/>
      <c r="AH418" s="60"/>
    </row>
    <row r="419" spans="2:70" ht="13.5" customHeight="1" x14ac:dyDescent="0.25">
      <c r="B419" s="196">
        <v>86</v>
      </c>
      <c r="C419" s="196" t="s">
        <v>1660</v>
      </c>
      <c r="D419" s="196"/>
      <c r="E419" s="196"/>
      <c r="F419" s="196"/>
      <c r="G419" s="196"/>
      <c r="H419" s="196"/>
      <c r="I419" s="196"/>
      <c r="J419" s="196"/>
      <c r="K419" s="196"/>
      <c r="L419" s="196"/>
      <c r="M419" s="196"/>
      <c r="N419" s="196"/>
      <c r="O419" s="196"/>
      <c r="P419" s="196"/>
      <c r="Q419" s="196"/>
      <c r="R419" s="196"/>
      <c r="S419" s="196"/>
      <c r="T419" s="196"/>
      <c r="U419" s="196"/>
      <c r="V419" s="196"/>
      <c r="W419" s="196"/>
      <c r="X419" s="196"/>
      <c r="Y419" s="196"/>
      <c r="Z419" s="196"/>
      <c r="AA419" s="399"/>
      <c r="AB419" s="399"/>
      <c r="AC419" s="399" t="s">
        <v>1508</v>
      </c>
      <c r="AD419" s="399"/>
      <c r="AE419" s="770">
        <f>U410-U413</f>
        <v>0</v>
      </c>
      <c r="AF419" s="527"/>
      <c r="AG419" s="527"/>
      <c r="AH419" s="526"/>
    </row>
    <row r="420" spans="2:70" ht="13.5" customHeight="1" x14ac:dyDescent="0.25">
      <c r="B420" s="196">
        <v>87</v>
      </c>
      <c r="C420" s="196" t="s">
        <v>1661</v>
      </c>
      <c r="D420" s="196"/>
      <c r="E420" s="196"/>
      <c r="F420" s="196"/>
      <c r="G420" s="196"/>
      <c r="H420" s="196"/>
      <c r="I420" s="196"/>
      <c r="J420" s="196"/>
      <c r="K420" s="196"/>
      <c r="L420" s="196"/>
      <c r="M420" s="196"/>
      <c r="N420" s="196"/>
      <c r="O420" s="196"/>
      <c r="P420" s="196"/>
      <c r="Q420" s="196"/>
      <c r="R420" s="196"/>
      <c r="S420" s="196"/>
      <c r="T420" s="196"/>
      <c r="U420" s="196"/>
      <c r="V420" s="196"/>
      <c r="W420" s="196"/>
      <c r="X420" s="196"/>
      <c r="Y420" s="196"/>
      <c r="Z420" s="196"/>
      <c r="AA420" s="399"/>
      <c r="AB420" s="399"/>
      <c r="AC420" s="399" t="s">
        <v>1508</v>
      </c>
      <c r="AD420" s="399"/>
      <c r="AE420" s="770"/>
      <c r="AF420" s="527"/>
      <c r="AG420" s="527"/>
      <c r="AH420" s="526"/>
      <c r="AK420" s="196">
        <v>96</v>
      </c>
      <c r="AL420" s="196" t="s">
        <v>1662</v>
      </c>
      <c r="AM420" s="196"/>
      <c r="AN420" s="196"/>
      <c r="AO420" s="196"/>
      <c r="AP420" s="196"/>
      <c r="AQ420" s="196"/>
      <c r="AR420" s="196"/>
      <c r="AS420" s="196"/>
      <c r="AT420" s="196"/>
      <c r="AU420" s="196"/>
      <c r="AV420" s="196"/>
      <c r="AW420" s="196"/>
      <c r="AX420" s="196"/>
      <c r="AY420" s="196"/>
      <c r="AZ420" s="196"/>
      <c r="BA420" s="196"/>
      <c r="BB420" s="196"/>
      <c r="BC420" s="196"/>
      <c r="BD420" s="196"/>
      <c r="BE420" s="196"/>
      <c r="BF420" s="196"/>
      <c r="BG420" s="196"/>
      <c r="BH420" s="196"/>
      <c r="BI420" s="196"/>
      <c r="BJ420" s="399"/>
      <c r="BK420" s="399"/>
      <c r="BL420" s="399" t="s">
        <v>1508</v>
      </c>
      <c r="BM420" s="399"/>
      <c r="BN420" s="770">
        <f t="shared" ref="BN420:BN421" si="27">BD406+U412</f>
        <v>0</v>
      </c>
      <c r="BO420" s="527"/>
      <c r="BP420" s="527"/>
      <c r="BQ420" s="526"/>
    </row>
    <row r="421" spans="2:70" ht="13.5" customHeight="1" x14ac:dyDescent="0.25">
      <c r="AK421" s="196">
        <v>97</v>
      </c>
      <c r="AL421" s="196" t="s">
        <v>1663</v>
      </c>
      <c r="AM421" s="196"/>
      <c r="AN421" s="196"/>
      <c r="AO421" s="196"/>
      <c r="AP421" s="196"/>
      <c r="AQ421" s="196"/>
      <c r="AR421" s="196"/>
      <c r="AS421" s="196"/>
      <c r="AT421" s="196"/>
      <c r="AU421" s="196"/>
      <c r="AV421" s="196"/>
      <c r="AW421" s="196"/>
      <c r="AX421" s="196"/>
      <c r="AY421" s="196"/>
      <c r="AZ421" s="196"/>
      <c r="BA421" s="196"/>
      <c r="BB421" s="196"/>
      <c r="BC421" s="196"/>
      <c r="BD421" s="196"/>
      <c r="BE421" s="196"/>
      <c r="BF421" s="196"/>
      <c r="BG421" s="196"/>
      <c r="BH421" s="196"/>
      <c r="BI421" s="196"/>
      <c r="BJ421" s="399"/>
      <c r="BK421" s="399"/>
      <c r="BL421" s="399" t="s">
        <v>1508</v>
      </c>
      <c r="BM421" s="399"/>
      <c r="BN421" s="770">
        <f t="shared" si="27"/>
        <v>0</v>
      </c>
      <c r="BO421" s="527"/>
      <c r="BP421" s="527"/>
      <c r="BQ421" s="526"/>
    </row>
    <row r="422" spans="2:70" ht="13.5" customHeight="1" x14ac:dyDescent="0.25">
      <c r="AK422" s="196">
        <v>98</v>
      </c>
      <c r="AL422" s="196" t="s">
        <v>1664</v>
      </c>
      <c r="AM422" s="196"/>
      <c r="AN422" s="196"/>
      <c r="AO422" s="196"/>
      <c r="AP422" s="196"/>
      <c r="AQ422" s="196"/>
      <c r="AR422" s="196"/>
      <c r="AS422" s="196"/>
      <c r="AT422" s="196"/>
      <c r="AU422" s="196"/>
      <c r="AV422" s="196"/>
      <c r="AW422" s="196"/>
      <c r="AX422" s="196"/>
      <c r="AY422" s="196"/>
      <c r="AZ422" s="196"/>
      <c r="BA422" s="196"/>
      <c r="BB422" s="196"/>
      <c r="BC422" s="196"/>
      <c r="BD422" s="196"/>
      <c r="BE422" s="196"/>
      <c r="BF422" s="196"/>
      <c r="BG422" s="196"/>
      <c r="BH422" s="196"/>
      <c r="BI422" s="196"/>
      <c r="BJ422" s="399"/>
      <c r="BK422" s="399"/>
      <c r="BL422" s="399" t="s">
        <v>1508</v>
      </c>
      <c r="BM422" s="399"/>
      <c r="BN422" s="770">
        <f>BN420-BN421</f>
        <v>0</v>
      </c>
      <c r="BO422" s="527"/>
      <c r="BP422" s="527"/>
      <c r="BQ422" s="526"/>
    </row>
    <row r="423" spans="2:70" ht="13.5" customHeight="1" x14ac:dyDescent="0.25">
      <c r="AK423" s="196">
        <v>99</v>
      </c>
      <c r="AL423" s="196" t="s">
        <v>1665</v>
      </c>
      <c r="AM423" s="196"/>
      <c r="AN423" s="196"/>
      <c r="AO423" s="196"/>
      <c r="AP423" s="196"/>
      <c r="AQ423" s="196"/>
      <c r="AR423" s="196"/>
      <c r="AS423" s="196"/>
      <c r="AT423" s="196"/>
      <c r="AU423" s="196"/>
      <c r="AV423" s="196"/>
      <c r="AW423" s="196"/>
      <c r="AX423" s="196"/>
      <c r="AY423" s="196"/>
      <c r="AZ423" s="196"/>
      <c r="BA423" s="196"/>
      <c r="BB423" s="196"/>
      <c r="BC423" s="196"/>
      <c r="BD423" s="196"/>
      <c r="BE423" s="196"/>
      <c r="BF423" s="196"/>
      <c r="BG423" s="196"/>
      <c r="BH423" s="196"/>
      <c r="BI423" s="196"/>
      <c r="BJ423" s="399"/>
      <c r="BK423" s="399"/>
      <c r="BL423" s="399" t="s">
        <v>1508</v>
      </c>
      <c r="BM423" s="399"/>
      <c r="BN423" s="770"/>
      <c r="BO423" s="527"/>
      <c r="BP423" s="527"/>
      <c r="BQ423" s="526"/>
    </row>
    <row r="424" spans="2:70" ht="13.5" customHeight="1" x14ac:dyDescent="0.25">
      <c r="AK424" s="196">
        <v>100</v>
      </c>
      <c r="AL424" s="196" t="s">
        <v>1666</v>
      </c>
      <c r="AM424" s="196"/>
      <c r="AN424" s="196"/>
      <c r="AO424" s="196"/>
      <c r="AP424" s="196"/>
      <c r="AQ424" s="196"/>
      <c r="AR424" s="196"/>
      <c r="AS424" s="196"/>
      <c r="AT424" s="196"/>
      <c r="AU424" s="196"/>
      <c r="AV424" s="196"/>
      <c r="AW424" s="196"/>
      <c r="AX424" s="196"/>
      <c r="AY424" s="196"/>
      <c r="AZ424" s="196"/>
      <c r="BA424" s="196"/>
      <c r="BB424" s="196"/>
      <c r="BC424" s="196"/>
      <c r="BD424" s="196"/>
      <c r="BE424" s="196"/>
      <c r="BF424" s="196"/>
      <c r="BG424" s="196"/>
      <c r="BH424" s="196"/>
      <c r="BI424" s="196"/>
      <c r="BJ424" s="399"/>
      <c r="BK424" s="399"/>
      <c r="BL424" s="399" t="s">
        <v>1508</v>
      </c>
      <c r="BM424" s="399"/>
      <c r="BN424" s="770"/>
      <c r="BO424" s="527"/>
      <c r="BP424" s="527"/>
      <c r="BQ424" s="526"/>
    </row>
    <row r="427" spans="2:70" ht="13.5" customHeight="1" x14ac:dyDescent="0.25">
      <c r="AK427" s="196">
        <v>101</v>
      </c>
      <c r="AL427" s="196" t="s">
        <v>1667</v>
      </c>
      <c r="AM427" s="196"/>
      <c r="AN427" s="196"/>
      <c r="AO427" s="196"/>
      <c r="AP427" s="196"/>
      <c r="AQ427" s="196"/>
      <c r="AR427" s="196"/>
      <c r="AS427" s="196"/>
      <c r="AT427" s="196"/>
      <c r="AU427" s="196"/>
      <c r="AV427" s="196"/>
      <c r="AW427" s="196"/>
      <c r="AX427" s="196"/>
      <c r="AY427" s="196"/>
      <c r="AZ427" s="196"/>
      <c r="BA427" s="196"/>
      <c r="BB427" s="399"/>
      <c r="BC427" s="399"/>
      <c r="BD427" s="399"/>
      <c r="BE427" s="399"/>
      <c r="BF427" s="196"/>
      <c r="BG427" s="196"/>
      <c r="BH427" s="196"/>
      <c r="BI427" s="196"/>
      <c r="BJ427" s="196"/>
      <c r="BK427" s="399"/>
      <c r="BL427" s="399" t="s">
        <v>1508</v>
      </c>
      <c r="BM427" s="399"/>
      <c r="BN427" s="770" t="e">
        <f t="shared" ref="BN427:BN428" ca="1" si="28">BN384+AE419+BN412</f>
        <v>#NAME?</v>
      </c>
      <c r="BO427" s="527"/>
      <c r="BP427" s="527"/>
      <c r="BQ427" s="526"/>
    </row>
    <row r="428" spans="2:70" ht="13.5" customHeight="1" x14ac:dyDescent="0.25">
      <c r="AK428" s="196">
        <v>102</v>
      </c>
      <c r="AL428" s="196" t="s">
        <v>1668</v>
      </c>
      <c r="AM428" s="196"/>
      <c r="AN428" s="196"/>
      <c r="AO428" s="196"/>
      <c r="AP428" s="196"/>
      <c r="AQ428" s="196"/>
      <c r="AR428" s="196"/>
      <c r="AS428" s="196"/>
      <c r="AT428" s="196"/>
      <c r="AU428" s="196"/>
      <c r="AV428" s="196"/>
      <c r="AW428" s="196"/>
      <c r="AX428" s="196"/>
      <c r="AY428" s="196"/>
      <c r="AZ428" s="196"/>
      <c r="BA428" s="196"/>
      <c r="BB428" s="399"/>
      <c r="BC428" s="399"/>
      <c r="BD428" s="399"/>
      <c r="BE428" s="399"/>
      <c r="BF428" s="196"/>
      <c r="BG428" s="196"/>
      <c r="BH428" s="196"/>
      <c r="BI428" s="196"/>
      <c r="BJ428" s="196"/>
      <c r="BK428" s="399"/>
      <c r="BL428" s="399" t="s">
        <v>1508</v>
      </c>
      <c r="BM428" s="399"/>
      <c r="BN428" s="770">
        <f t="shared" si="28"/>
        <v>0</v>
      </c>
      <c r="BO428" s="527"/>
      <c r="BP428" s="527"/>
      <c r="BQ428" s="526"/>
    </row>
    <row r="432" spans="2:70" ht="13.5" customHeight="1" x14ac:dyDescent="0.25">
      <c r="B432" s="196" t="s">
        <v>1669</v>
      </c>
      <c r="C432" s="196"/>
      <c r="D432" s="196"/>
      <c r="E432" s="196"/>
      <c r="F432" s="196"/>
      <c r="G432" s="196"/>
      <c r="H432" s="196"/>
      <c r="I432" s="196"/>
      <c r="J432" s="196"/>
      <c r="K432" s="196"/>
      <c r="L432" s="196"/>
      <c r="M432" s="196"/>
      <c r="N432" s="196"/>
      <c r="O432" s="196"/>
      <c r="P432" s="196"/>
      <c r="Q432" s="196"/>
      <c r="R432" s="196"/>
      <c r="S432" s="196"/>
      <c r="T432" s="196"/>
      <c r="U432" s="196"/>
      <c r="V432" s="196"/>
      <c r="W432" s="196"/>
      <c r="X432" s="196"/>
      <c r="Y432" s="196"/>
      <c r="Z432" s="196"/>
      <c r="AA432" s="196"/>
      <c r="AB432" s="196"/>
      <c r="AC432" s="399"/>
      <c r="AD432" s="399"/>
      <c r="AE432" s="399"/>
      <c r="AF432" s="196"/>
      <c r="AG432" s="196"/>
      <c r="AH432" s="196"/>
      <c r="AK432" s="196"/>
      <c r="AL432" s="196"/>
      <c r="AM432" s="196"/>
      <c r="AN432" s="196"/>
      <c r="AO432" s="196"/>
      <c r="AP432" s="196"/>
      <c r="AQ432" s="196"/>
      <c r="AR432" s="196"/>
      <c r="AS432" s="196"/>
      <c r="AT432" s="196"/>
      <c r="AU432" s="196"/>
      <c r="AV432" s="196"/>
      <c r="AW432" s="196"/>
      <c r="AX432" s="196"/>
      <c r="AY432" s="196"/>
      <c r="AZ432" s="196"/>
      <c r="BA432" s="196"/>
      <c r="BB432" s="196"/>
      <c r="BC432" s="196"/>
      <c r="BD432" s="196"/>
      <c r="BE432" s="196"/>
      <c r="BF432" s="196"/>
      <c r="BG432" s="196"/>
      <c r="BH432" s="196"/>
      <c r="BI432" s="196"/>
      <c r="BJ432" s="196"/>
      <c r="BK432" s="196"/>
      <c r="BL432" s="399"/>
      <c r="BM432" s="399"/>
      <c r="BN432" s="399"/>
      <c r="BO432" s="196"/>
      <c r="BP432" s="196"/>
      <c r="BQ432" s="196"/>
      <c r="BR432" s="196"/>
    </row>
    <row r="433" spans="2:71" ht="13.5" customHeight="1" x14ac:dyDescent="0.25">
      <c r="B433" s="136"/>
      <c r="C433" s="136"/>
      <c r="D433" s="136"/>
      <c r="E433" s="136"/>
      <c r="F433" s="136"/>
      <c r="G433" s="136"/>
      <c r="H433" s="136"/>
      <c r="I433" s="136"/>
      <c r="J433" s="136"/>
      <c r="K433" s="136"/>
      <c r="L433" s="136"/>
      <c r="M433" s="136"/>
      <c r="N433" s="136"/>
      <c r="O433" s="136"/>
      <c r="P433" s="136"/>
      <c r="Q433" s="136"/>
      <c r="R433" s="136"/>
      <c r="S433" s="136"/>
      <c r="T433" s="136"/>
      <c r="U433" s="136"/>
      <c r="V433" s="136"/>
      <c r="W433" s="136"/>
      <c r="X433" s="136"/>
      <c r="Y433" s="136"/>
      <c r="Z433" s="136"/>
      <c r="AA433" s="136"/>
      <c r="AB433" s="136"/>
      <c r="AC433" s="136"/>
      <c r="AD433" s="136"/>
      <c r="AE433" s="136"/>
      <c r="AF433" s="136"/>
      <c r="AG433" s="136"/>
      <c r="AH433" s="136"/>
      <c r="AK433" s="136"/>
      <c r="AL433" s="136"/>
      <c r="AM433" s="136"/>
      <c r="AN433" s="136"/>
      <c r="AO433" s="136"/>
      <c r="AP433" s="136"/>
      <c r="AQ433" s="136"/>
      <c r="AR433" s="136"/>
      <c r="AS433" s="136"/>
      <c r="AT433" s="136"/>
      <c r="AU433" s="136"/>
      <c r="AV433" s="136"/>
      <c r="AW433" s="136"/>
      <c r="AX433" s="136"/>
      <c r="AY433" s="136"/>
      <c r="AZ433" s="136"/>
      <c r="BA433" s="136"/>
      <c r="BB433" s="136"/>
      <c r="BC433" s="136"/>
      <c r="BD433" s="136"/>
      <c r="BE433" s="136"/>
      <c r="BF433" s="136"/>
      <c r="BG433" s="136"/>
      <c r="BH433" s="136"/>
      <c r="BI433" s="136"/>
      <c r="BJ433" s="136"/>
      <c r="BK433" s="136"/>
      <c r="BL433" s="136"/>
      <c r="BM433" s="136"/>
      <c r="BN433" s="136"/>
      <c r="BO433" s="136"/>
      <c r="BP433" s="136"/>
      <c r="BQ433" s="136"/>
      <c r="BR433" s="136"/>
    </row>
    <row r="434" spans="2:71" ht="13.5" customHeight="1" x14ac:dyDescent="0.25">
      <c r="AK434" s="136"/>
      <c r="AL434" s="136"/>
      <c r="AM434" s="136"/>
      <c r="AN434" s="136"/>
      <c r="AO434" s="136"/>
      <c r="AP434" s="136"/>
      <c r="AQ434" s="136"/>
      <c r="AR434" s="136"/>
      <c r="AS434" s="136"/>
      <c r="AT434" s="136"/>
      <c r="AU434" s="136"/>
      <c r="AV434" s="136"/>
      <c r="AW434" s="136"/>
      <c r="AX434" s="136"/>
      <c r="AY434" s="136"/>
      <c r="AZ434" s="136"/>
      <c r="BA434" s="136"/>
      <c r="BB434" s="136"/>
      <c r="BC434" s="136"/>
      <c r="BD434" s="136"/>
      <c r="BE434" s="136"/>
      <c r="BF434" s="136"/>
      <c r="BG434" s="136"/>
      <c r="BH434" s="136"/>
      <c r="BI434" s="136"/>
      <c r="BJ434" s="136"/>
      <c r="BK434" s="136"/>
      <c r="BL434" s="136"/>
      <c r="BM434" s="136"/>
      <c r="BN434" s="136"/>
      <c r="BO434" s="136"/>
      <c r="BP434" s="136"/>
      <c r="BQ434" s="136"/>
      <c r="BR434" s="136"/>
    </row>
    <row r="435" spans="2:71" ht="13.5" customHeight="1" x14ac:dyDescent="0.25">
      <c r="B435" t="s">
        <v>1670</v>
      </c>
      <c r="AK435" t="s">
        <v>1671</v>
      </c>
      <c r="BR435" s="136"/>
    </row>
    <row r="436" spans="2:71" ht="13.5" customHeight="1" x14ac:dyDescent="0.25">
      <c r="BR436" s="136"/>
    </row>
    <row r="437" spans="2:71" ht="13.5" customHeight="1" x14ac:dyDescent="0.25">
      <c r="C437" s="60" t="s">
        <v>1672</v>
      </c>
      <c r="AK437" s="60"/>
      <c r="AL437" s="60" t="s">
        <v>1673</v>
      </c>
      <c r="AM437" s="60"/>
      <c r="BR437" s="136"/>
    </row>
    <row r="438" spans="2:71" ht="13.5" customHeight="1" x14ac:dyDescent="0.25">
      <c r="C438" s="60"/>
      <c r="AK438" s="60"/>
      <c r="AL438" s="60" t="s">
        <v>1674</v>
      </c>
      <c r="AM438" s="60"/>
      <c r="AN438" s="60"/>
      <c r="BR438" s="136"/>
    </row>
    <row r="439" spans="2:71" ht="13.5" customHeight="1" x14ac:dyDescent="0.25">
      <c r="B439" s="101" t="s">
        <v>315</v>
      </c>
      <c r="C439" s="215"/>
      <c r="D439" s="215"/>
      <c r="E439" s="215"/>
      <c r="F439" s="215"/>
      <c r="G439" s="215"/>
      <c r="H439" s="215"/>
      <c r="I439" s="215"/>
      <c r="J439" s="215"/>
      <c r="K439" s="215"/>
      <c r="L439" s="215"/>
      <c r="M439" s="215"/>
      <c r="N439" s="401"/>
      <c r="O439" s="401"/>
      <c r="P439" s="401"/>
      <c r="Q439" s="401"/>
      <c r="R439" s="215"/>
      <c r="S439" s="401"/>
      <c r="T439" s="401"/>
      <c r="U439" s="215"/>
      <c r="V439" s="215"/>
      <c r="W439" s="215"/>
      <c r="X439" s="215"/>
      <c r="Y439" s="215"/>
      <c r="Z439" s="215"/>
      <c r="AA439" s="215"/>
      <c r="AB439" s="215"/>
      <c r="AC439" s="215"/>
      <c r="AD439" s="402" t="s">
        <v>570</v>
      </c>
      <c r="AE439" s="633" t="s">
        <v>1675</v>
      </c>
      <c r="AF439" s="529"/>
      <c r="AG439" s="529"/>
      <c r="AH439" s="530"/>
      <c r="AK439" s="60"/>
      <c r="AL439" s="60" t="s">
        <v>1676</v>
      </c>
      <c r="AM439" s="60"/>
      <c r="AN439" s="60"/>
      <c r="BR439" s="136"/>
      <c r="BS439" s="41"/>
    </row>
    <row r="440" spans="2:71" ht="13.5" customHeight="1" x14ac:dyDescent="0.25">
      <c r="B440" s="309"/>
      <c r="C440" s="41"/>
      <c r="D440" s="41"/>
      <c r="E440" s="41"/>
      <c r="F440" s="41"/>
      <c r="G440" s="41"/>
      <c r="H440" s="41"/>
      <c r="I440" s="41"/>
      <c r="J440" s="41"/>
      <c r="K440" s="41"/>
      <c r="L440" s="41"/>
      <c r="M440" s="41"/>
      <c r="N440" s="60"/>
      <c r="O440" s="60"/>
      <c r="P440" s="60"/>
      <c r="Q440" s="60"/>
      <c r="R440" s="60"/>
      <c r="S440" s="60"/>
      <c r="T440" s="60"/>
      <c r="U440" s="41"/>
      <c r="V440" s="41"/>
      <c r="W440" s="41"/>
      <c r="X440" s="41"/>
      <c r="Y440" s="41"/>
      <c r="Z440" s="41"/>
      <c r="AA440" s="41"/>
      <c r="AB440" s="41"/>
      <c r="AC440" s="41"/>
      <c r="AD440" s="403"/>
      <c r="AE440" s="748"/>
      <c r="AF440" s="505"/>
      <c r="AG440" s="505"/>
      <c r="AH440" s="532"/>
      <c r="AK440" s="60"/>
      <c r="AL440" s="60" t="s">
        <v>1677</v>
      </c>
      <c r="AM440" s="60"/>
      <c r="AN440" s="60"/>
      <c r="BR440" s="136"/>
      <c r="BS440" s="41"/>
    </row>
    <row r="441" spans="2:71" ht="13.5" customHeight="1" x14ac:dyDescent="0.25">
      <c r="B441" s="309"/>
      <c r="C441" s="41"/>
      <c r="D441" s="41"/>
      <c r="E441" s="41"/>
      <c r="F441" s="41"/>
      <c r="G441" s="41"/>
      <c r="H441" s="41"/>
      <c r="I441" s="41"/>
      <c r="J441" s="41"/>
      <c r="K441" s="41"/>
      <c r="L441" s="41"/>
      <c r="M441" s="41"/>
      <c r="N441" s="60"/>
      <c r="O441" s="60"/>
      <c r="P441" s="60"/>
      <c r="Q441" s="60"/>
      <c r="R441" s="60"/>
      <c r="S441" s="60"/>
      <c r="T441" s="60"/>
      <c r="U441" s="41"/>
      <c r="V441" s="41"/>
      <c r="W441" s="41"/>
      <c r="X441" s="41"/>
      <c r="Y441" s="41"/>
      <c r="Z441" s="41"/>
      <c r="AA441" s="41"/>
      <c r="AB441" s="41"/>
      <c r="AC441" s="41"/>
      <c r="AD441" s="403"/>
      <c r="AE441" s="748"/>
      <c r="AF441" s="505"/>
      <c r="AG441" s="505"/>
      <c r="AH441" s="532"/>
      <c r="AK441" s="60"/>
      <c r="AL441" s="60" t="s">
        <v>1678</v>
      </c>
      <c r="AM441" s="60"/>
      <c r="AN441" s="60"/>
      <c r="BR441" s="136"/>
    </row>
    <row r="442" spans="2:71" ht="13.5" customHeight="1" x14ac:dyDescent="0.25">
      <c r="B442" s="309"/>
      <c r="C442" s="41"/>
      <c r="D442" s="41"/>
      <c r="E442" s="41"/>
      <c r="F442" s="41"/>
      <c r="G442" s="41"/>
      <c r="H442" s="41"/>
      <c r="I442" s="41"/>
      <c r="J442" s="41"/>
      <c r="K442" s="41"/>
      <c r="L442" s="41"/>
      <c r="M442" s="41"/>
      <c r="N442" s="60"/>
      <c r="O442" s="60"/>
      <c r="P442" s="60"/>
      <c r="Q442" s="60"/>
      <c r="R442" s="60"/>
      <c r="S442" s="60"/>
      <c r="T442" s="60"/>
      <c r="U442" s="41"/>
      <c r="V442" s="41"/>
      <c r="W442" s="41"/>
      <c r="X442" s="41"/>
      <c r="Y442" s="41"/>
      <c r="Z442" s="41"/>
      <c r="AA442" s="41"/>
      <c r="AB442" s="41"/>
      <c r="AC442" s="41"/>
      <c r="AD442" s="408"/>
      <c r="AE442" s="569"/>
      <c r="AF442" s="503"/>
      <c r="AG442" s="503"/>
      <c r="AH442" s="524"/>
      <c r="AK442" s="60"/>
      <c r="AL442" s="41" t="s">
        <v>1679</v>
      </c>
      <c r="AM442" s="41"/>
      <c r="AN442" s="60"/>
      <c r="BR442" s="136"/>
    </row>
    <row r="443" spans="2:71" ht="13.5" customHeight="1" x14ac:dyDescent="0.25">
      <c r="B443" s="97">
        <v>103</v>
      </c>
      <c r="C443" s="289" t="s">
        <v>1591</v>
      </c>
      <c r="D443" s="289"/>
      <c r="E443" s="289"/>
      <c r="F443" s="289"/>
      <c r="G443" s="289"/>
      <c r="H443" s="289"/>
      <c r="I443" s="289"/>
      <c r="J443" s="289"/>
      <c r="K443" s="289"/>
      <c r="L443" s="289"/>
      <c r="M443" s="405"/>
      <c r="N443" s="405"/>
      <c r="O443" s="405"/>
      <c r="P443" s="405"/>
      <c r="Q443" s="405"/>
      <c r="R443" s="405"/>
      <c r="S443" s="405"/>
      <c r="T443" s="405"/>
      <c r="U443" s="405"/>
      <c r="V443" s="405"/>
      <c r="W443" s="405"/>
      <c r="X443" s="405"/>
      <c r="Y443" s="405"/>
      <c r="Z443" s="405"/>
      <c r="AA443" s="405"/>
      <c r="AB443" s="405"/>
      <c r="AC443" s="405"/>
      <c r="AD443" s="405"/>
      <c r="AE443" s="569">
        <f>SUM(AE440:AH442)</f>
        <v>0</v>
      </c>
      <c r="AF443" s="503"/>
      <c r="AG443" s="503"/>
      <c r="AH443" s="524"/>
      <c r="AK443" s="41"/>
      <c r="AL443" s="41" t="s">
        <v>1680</v>
      </c>
      <c r="AM443" s="41"/>
      <c r="AN443" s="41"/>
      <c r="BR443" s="136"/>
    </row>
    <row r="444" spans="2:71" ht="13.5" customHeight="1" x14ac:dyDescent="0.25">
      <c r="AN444" s="41"/>
      <c r="BR444" s="136"/>
    </row>
    <row r="445" spans="2:71" ht="13.5" customHeight="1" x14ac:dyDescent="0.25">
      <c r="AK445" s="101" t="s">
        <v>315</v>
      </c>
      <c r="AL445" s="215"/>
      <c r="AM445" s="215"/>
      <c r="AN445" s="215"/>
      <c r="AO445" s="215"/>
      <c r="AP445" s="215"/>
      <c r="AQ445" s="215"/>
      <c r="AR445" s="215"/>
      <c r="AS445" s="215"/>
      <c r="AT445" s="215"/>
      <c r="AU445" s="401"/>
      <c r="AV445" s="401"/>
      <c r="AW445" s="401"/>
      <c r="AX445" s="401"/>
      <c r="AY445" s="215"/>
      <c r="AZ445" s="401"/>
      <c r="BA445" s="401"/>
      <c r="BB445" s="215"/>
      <c r="BC445" s="215"/>
      <c r="BD445" s="215"/>
      <c r="BE445" s="215"/>
      <c r="BF445" s="215"/>
      <c r="BG445" s="215"/>
      <c r="BH445" s="215"/>
      <c r="BI445" s="215"/>
      <c r="BJ445" s="215"/>
      <c r="BK445" s="215"/>
      <c r="BL445" s="215"/>
      <c r="BM445" s="402" t="s">
        <v>570</v>
      </c>
      <c r="BN445" s="633" t="s">
        <v>1675</v>
      </c>
      <c r="BO445" s="529"/>
      <c r="BP445" s="529"/>
      <c r="BQ445" s="530"/>
      <c r="BR445" s="136"/>
    </row>
    <row r="446" spans="2:71" ht="13.5" customHeight="1" x14ac:dyDescent="0.25">
      <c r="AK446" s="309"/>
      <c r="AL446" s="41"/>
      <c r="AM446" s="41"/>
      <c r="AN446" s="41"/>
      <c r="AO446" s="41"/>
      <c r="AP446" s="41"/>
      <c r="AQ446" s="41"/>
      <c r="AR446" s="41"/>
      <c r="AS446" s="41"/>
      <c r="AT446" s="41"/>
      <c r="AU446" s="60"/>
      <c r="AV446" s="60"/>
      <c r="AW446" s="60"/>
      <c r="AX446" s="60"/>
      <c r="AY446" s="60"/>
      <c r="AZ446" s="60"/>
      <c r="BA446" s="60"/>
      <c r="BB446" s="41"/>
      <c r="BC446" s="41"/>
      <c r="BD446" s="41"/>
      <c r="BE446" s="41"/>
      <c r="BF446" s="41"/>
      <c r="BG446" s="41"/>
      <c r="BH446" s="41"/>
      <c r="BI446" s="41"/>
      <c r="BJ446" s="41"/>
      <c r="BK446" s="41"/>
      <c r="BL446" s="41"/>
      <c r="BM446" s="397"/>
      <c r="BN446" s="748"/>
      <c r="BO446" s="505"/>
      <c r="BP446" s="505"/>
      <c r="BQ446" s="532"/>
      <c r="BR446" s="136"/>
    </row>
    <row r="447" spans="2:71" ht="13.5" customHeight="1" x14ac:dyDescent="0.25">
      <c r="B447" t="s">
        <v>1681</v>
      </c>
      <c r="AK447" s="309"/>
      <c r="AL447" s="41"/>
      <c r="AM447" s="41"/>
      <c r="AN447" s="41"/>
      <c r="AO447" s="41"/>
      <c r="AP447" s="41"/>
      <c r="AQ447" s="41"/>
      <c r="AR447" s="41"/>
      <c r="AS447" s="41"/>
      <c r="AT447" s="41"/>
      <c r="AU447" s="60"/>
      <c r="AV447" s="60"/>
      <c r="AW447" s="60"/>
      <c r="AX447" s="60"/>
      <c r="AY447" s="60"/>
      <c r="AZ447" s="60"/>
      <c r="BA447" s="60"/>
      <c r="BB447" s="41"/>
      <c r="BC447" s="41"/>
      <c r="BD447" s="41"/>
      <c r="BE447" s="41"/>
      <c r="BF447" s="41"/>
      <c r="BG447" s="41"/>
      <c r="BH447" s="41"/>
      <c r="BI447" s="41"/>
      <c r="BJ447" s="41"/>
      <c r="BK447" s="41"/>
      <c r="BL447" s="41"/>
      <c r="BM447" s="397"/>
      <c r="BN447" s="748"/>
      <c r="BO447" s="505"/>
      <c r="BP447" s="505"/>
      <c r="BQ447" s="532"/>
      <c r="BR447" s="136"/>
    </row>
    <row r="448" spans="2:71" ht="13.5" customHeight="1" x14ac:dyDescent="0.25">
      <c r="AK448" s="309"/>
      <c r="AL448" s="41"/>
      <c r="AM448" s="41"/>
      <c r="AN448" s="41"/>
      <c r="AO448" s="41"/>
      <c r="AP448" s="41"/>
      <c r="AQ448" s="41"/>
      <c r="AR448" s="41"/>
      <c r="AS448" s="41"/>
      <c r="AT448" s="41"/>
      <c r="AU448" s="60"/>
      <c r="AV448" s="60"/>
      <c r="AW448" s="60"/>
      <c r="AX448" s="60"/>
      <c r="AY448" s="60"/>
      <c r="AZ448" s="60"/>
      <c r="BA448" s="60"/>
      <c r="BB448" s="41"/>
      <c r="BC448" s="41"/>
      <c r="BD448" s="41"/>
      <c r="BE448" s="41"/>
      <c r="BF448" s="41"/>
      <c r="BG448" s="41"/>
      <c r="BH448" s="41"/>
      <c r="BI448" s="41"/>
      <c r="BJ448" s="41"/>
      <c r="BK448" s="41"/>
      <c r="BL448" s="41"/>
      <c r="BM448" s="397"/>
      <c r="BN448" s="748"/>
      <c r="BO448" s="505"/>
      <c r="BP448" s="505"/>
      <c r="BQ448" s="532"/>
      <c r="BR448" s="136"/>
    </row>
    <row r="449" spans="2:71" ht="13.5" customHeight="1" x14ac:dyDescent="0.25">
      <c r="C449" s="60" t="s">
        <v>1682</v>
      </c>
      <c r="AK449" s="309"/>
      <c r="AL449" s="41"/>
      <c r="AM449" s="41"/>
      <c r="AN449" s="41"/>
      <c r="AO449" s="41"/>
      <c r="AP449" s="41"/>
      <c r="AQ449" s="41"/>
      <c r="AR449" s="41"/>
      <c r="AS449" s="41"/>
      <c r="AT449" s="41"/>
      <c r="AU449" s="60"/>
      <c r="AV449" s="60"/>
      <c r="AW449" s="60"/>
      <c r="AX449" s="60"/>
      <c r="AY449" s="60"/>
      <c r="AZ449" s="60"/>
      <c r="BA449" s="60"/>
      <c r="BB449" s="41"/>
      <c r="BC449" s="41"/>
      <c r="BD449" s="41"/>
      <c r="BE449" s="41"/>
      <c r="BF449" s="41"/>
      <c r="BG449" s="41"/>
      <c r="BH449" s="41"/>
      <c r="BI449" s="41"/>
      <c r="BJ449" s="41"/>
      <c r="BK449" s="41"/>
      <c r="BL449" s="41"/>
      <c r="BM449" s="397"/>
      <c r="BN449" s="748"/>
      <c r="BO449" s="505"/>
      <c r="BP449" s="505"/>
      <c r="BQ449" s="532"/>
      <c r="BR449" s="136"/>
    </row>
    <row r="450" spans="2:71" ht="13.5" customHeight="1" x14ac:dyDescent="0.25">
      <c r="AK450" s="46"/>
      <c r="AL450" s="47"/>
      <c r="AM450" s="47"/>
      <c r="AN450" s="47"/>
      <c r="AO450" s="47"/>
      <c r="AP450" s="47"/>
      <c r="AQ450" s="47"/>
      <c r="AR450" s="47"/>
      <c r="AS450" s="47"/>
      <c r="AT450" s="47"/>
      <c r="AU450" s="406"/>
      <c r="AV450" s="406"/>
      <c r="AW450" s="406"/>
      <c r="AX450" s="406"/>
      <c r="AY450" s="406"/>
      <c r="AZ450" s="406"/>
      <c r="BA450" s="406"/>
      <c r="BB450" s="47"/>
      <c r="BC450" s="47"/>
      <c r="BD450" s="47"/>
      <c r="BE450" s="47"/>
      <c r="BF450" s="47"/>
      <c r="BG450" s="47"/>
      <c r="BH450" s="47"/>
      <c r="BI450" s="47"/>
      <c r="BJ450" s="47"/>
      <c r="BK450" s="47"/>
      <c r="BL450" s="47"/>
      <c r="BM450" s="398"/>
      <c r="BN450" s="569"/>
      <c r="BO450" s="503"/>
      <c r="BP450" s="503"/>
      <c r="BQ450" s="524"/>
      <c r="BR450" s="136"/>
    </row>
    <row r="451" spans="2:71" ht="13.5" customHeight="1" x14ac:dyDescent="0.25">
      <c r="B451" s="101" t="s">
        <v>1620</v>
      </c>
      <c r="C451" s="215"/>
      <c r="D451" s="64"/>
      <c r="E451" s="393"/>
      <c r="F451" s="101" t="s">
        <v>315</v>
      </c>
      <c r="G451" s="64"/>
      <c r="H451" s="215"/>
      <c r="I451" s="633" t="s">
        <v>1622</v>
      </c>
      <c r="J451" s="529"/>
      <c r="K451" s="530"/>
      <c r="L451" s="402" t="s">
        <v>570</v>
      </c>
      <c r="M451" s="673" t="s">
        <v>1623</v>
      </c>
      <c r="N451" s="529"/>
      <c r="O451" s="529"/>
      <c r="P451" s="530"/>
      <c r="Q451" s="673" t="s">
        <v>1624</v>
      </c>
      <c r="R451" s="529"/>
      <c r="S451" s="529"/>
      <c r="T451" s="530"/>
      <c r="U451" s="615" t="s">
        <v>1625</v>
      </c>
      <c r="V451" s="529"/>
      <c r="W451" s="529"/>
      <c r="X451" s="529"/>
      <c r="Y451" s="530"/>
      <c r="Z451" s="633" t="s">
        <v>1626</v>
      </c>
      <c r="AA451" s="529"/>
      <c r="AB451" s="530"/>
      <c r="AC451" s="633" t="s">
        <v>1643</v>
      </c>
      <c r="AD451" s="529"/>
      <c r="AE451" s="530"/>
      <c r="AF451" s="633" t="s">
        <v>1644</v>
      </c>
      <c r="AG451" s="529"/>
      <c r="AH451" s="530"/>
      <c r="AK451" s="97">
        <v>108</v>
      </c>
      <c r="AL451" s="289" t="s">
        <v>1591</v>
      </c>
      <c r="AM451" s="289"/>
      <c r="AN451" s="289"/>
      <c r="AO451" s="289"/>
      <c r="AP451" s="289"/>
      <c r="AQ451" s="289"/>
      <c r="AR451" s="289"/>
      <c r="AS451" s="289"/>
      <c r="AT451" s="289"/>
      <c r="AU451" s="289"/>
      <c r="AV451" s="405"/>
      <c r="AW451" s="405"/>
      <c r="AX451" s="405"/>
      <c r="AY451" s="405"/>
      <c r="AZ451" s="405"/>
      <c r="BA451" s="405"/>
      <c r="BB451" s="405"/>
      <c r="BC451" s="405"/>
      <c r="BD451" s="405"/>
      <c r="BE451" s="405"/>
      <c r="BF451" s="405"/>
      <c r="BG451" s="405"/>
      <c r="BH451" s="405"/>
      <c r="BI451" s="405"/>
      <c r="BJ451" s="405"/>
      <c r="BK451" s="405"/>
      <c r="BL451" s="405"/>
      <c r="BM451" s="405"/>
      <c r="BN451" s="554">
        <f>SUM(BN446:BQ450)</f>
        <v>0</v>
      </c>
      <c r="BO451" s="527"/>
      <c r="BP451" s="527"/>
      <c r="BQ451" s="526"/>
      <c r="BR451" s="136"/>
    </row>
    <row r="452" spans="2:71" ht="13.5" customHeight="1" x14ac:dyDescent="0.25">
      <c r="B452" s="422"/>
      <c r="E452" s="70"/>
      <c r="F452" s="422"/>
      <c r="I452" s="748"/>
      <c r="J452" s="505"/>
      <c r="K452" s="532"/>
      <c r="L452" s="397"/>
      <c r="M452" s="761"/>
      <c r="N452" s="505"/>
      <c r="O452" s="505"/>
      <c r="P452" s="532"/>
      <c r="Q452" s="761"/>
      <c r="R452" s="505"/>
      <c r="S452" s="505"/>
      <c r="T452" s="532"/>
      <c r="U452" s="773"/>
      <c r="V452" s="505"/>
      <c r="W452" s="505"/>
      <c r="X452" s="505"/>
      <c r="Y452" s="532"/>
      <c r="Z452" s="748"/>
      <c r="AA452" s="505"/>
      <c r="AB452" s="532"/>
      <c r="AC452" s="747"/>
      <c r="AD452" s="505"/>
      <c r="AE452" s="532"/>
      <c r="AF452" s="748">
        <f t="shared" ref="AF452:AF456" si="29">IF(U452-(M452*I452)&lt;0,0,U452-(M452*I452))</f>
        <v>0</v>
      </c>
      <c r="AG452" s="505"/>
      <c r="AH452" s="532"/>
      <c r="AK452" s="46">
        <v>109</v>
      </c>
      <c r="AL452" s="47" t="s">
        <v>1460</v>
      </c>
      <c r="AM452" s="47"/>
      <c r="AN452" s="47"/>
      <c r="AO452" s="47"/>
      <c r="AP452" s="47"/>
      <c r="AQ452" s="47"/>
      <c r="AR452" s="47"/>
      <c r="AS452" s="47"/>
      <c r="AT452" s="47"/>
      <c r="AU452" s="47"/>
      <c r="AV452" s="406"/>
      <c r="AW452" s="406"/>
      <c r="AX452" s="406"/>
      <c r="AY452" s="406"/>
      <c r="AZ452" s="406"/>
      <c r="BA452" s="406"/>
      <c r="BB452" s="406"/>
      <c r="BC452" s="406"/>
      <c r="BD452" s="406"/>
      <c r="BE452" s="406"/>
      <c r="BF452" s="406"/>
      <c r="BG452" s="406"/>
      <c r="BH452" s="405"/>
      <c r="BI452" s="405"/>
      <c r="BJ452" s="405"/>
      <c r="BK452" s="405"/>
      <c r="BL452" s="405"/>
      <c r="BM452" s="405"/>
      <c r="BN452" s="554"/>
      <c r="BO452" s="527"/>
      <c r="BP452" s="527"/>
      <c r="BQ452" s="526"/>
      <c r="BR452" s="136"/>
    </row>
    <row r="453" spans="2:71" ht="13.5" customHeight="1" x14ac:dyDescent="0.25">
      <c r="B453" s="72"/>
      <c r="E453" s="219"/>
      <c r="F453" s="422"/>
      <c r="I453" s="748"/>
      <c r="J453" s="505"/>
      <c r="K453" s="532"/>
      <c r="L453" s="397"/>
      <c r="M453" s="761"/>
      <c r="N453" s="505"/>
      <c r="O453" s="505"/>
      <c r="P453" s="532"/>
      <c r="Q453" s="761"/>
      <c r="R453" s="505"/>
      <c r="S453" s="505"/>
      <c r="T453" s="532"/>
      <c r="U453" s="773"/>
      <c r="V453" s="505"/>
      <c r="W453" s="505"/>
      <c r="X453" s="505"/>
      <c r="Y453" s="532"/>
      <c r="Z453" s="748"/>
      <c r="AA453" s="505"/>
      <c r="AB453" s="532"/>
      <c r="AC453" s="747"/>
      <c r="AD453" s="505"/>
      <c r="AE453" s="532"/>
      <c r="AF453" s="748">
        <f t="shared" si="29"/>
        <v>0</v>
      </c>
      <c r="AG453" s="505"/>
      <c r="AH453" s="532"/>
      <c r="BR453" s="136"/>
    </row>
    <row r="454" spans="2:71" ht="13.5" customHeight="1" x14ac:dyDescent="0.25">
      <c r="B454" s="72"/>
      <c r="E454" s="219"/>
      <c r="F454" s="422"/>
      <c r="I454" s="748"/>
      <c r="J454" s="505"/>
      <c r="K454" s="532"/>
      <c r="L454" s="397"/>
      <c r="M454" s="761"/>
      <c r="N454" s="505"/>
      <c r="O454" s="505"/>
      <c r="P454" s="532"/>
      <c r="Q454" s="761"/>
      <c r="R454" s="505"/>
      <c r="S454" s="505"/>
      <c r="T454" s="532"/>
      <c r="U454" s="773"/>
      <c r="V454" s="505"/>
      <c r="W454" s="505"/>
      <c r="X454" s="505"/>
      <c r="Y454" s="532"/>
      <c r="Z454" s="748"/>
      <c r="AA454" s="505"/>
      <c r="AB454" s="532"/>
      <c r="AC454" s="747"/>
      <c r="AD454" s="505"/>
      <c r="AE454" s="532"/>
      <c r="AF454" s="748">
        <f t="shared" si="29"/>
        <v>0</v>
      </c>
      <c r="AG454" s="505"/>
      <c r="AH454" s="532"/>
      <c r="BR454" s="136"/>
    </row>
    <row r="455" spans="2:71" ht="13.5" customHeight="1" x14ac:dyDescent="0.25">
      <c r="B455" s="422"/>
      <c r="E455" s="219"/>
      <c r="F455" s="422"/>
      <c r="I455" s="748"/>
      <c r="J455" s="505"/>
      <c r="K455" s="532"/>
      <c r="L455" s="397"/>
      <c r="M455" s="761"/>
      <c r="N455" s="505"/>
      <c r="O455" s="505"/>
      <c r="P455" s="532"/>
      <c r="Q455" s="761"/>
      <c r="R455" s="505"/>
      <c r="S455" s="505"/>
      <c r="T455" s="532"/>
      <c r="U455" s="773"/>
      <c r="V455" s="505"/>
      <c r="W455" s="505"/>
      <c r="X455" s="505"/>
      <c r="Y455" s="532"/>
      <c r="Z455" s="748"/>
      <c r="AA455" s="505"/>
      <c r="AB455" s="532"/>
      <c r="AC455" s="747"/>
      <c r="AD455" s="505"/>
      <c r="AE455" s="532"/>
      <c r="AF455" s="748">
        <f t="shared" si="29"/>
        <v>0</v>
      </c>
      <c r="AG455" s="505"/>
      <c r="AH455" s="532"/>
      <c r="BR455" s="136"/>
    </row>
    <row r="456" spans="2:71" ht="13.5" customHeight="1" x14ac:dyDescent="0.25">
      <c r="B456" s="228"/>
      <c r="C456" s="177"/>
      <c r="D456" s="177"/>
      <c r="E456" s="220"/>
      <c r="F456" s="228"/>
      <c r="G456" s="177"/>
      <c r="H456" s="177"/>
      <c r="I456" s="569"/>
      <c r="J456" s="503"/>
      <c r="K456" s="524"/>
      <c r="L456" s="398"/>
      <c r="M456" s="568"/>
      <c r="N456" s="503"/>
      <c r="O456" s="503"/>
      <c r="P456" s="524"/>
      <c r="Q456" s="568"/>
      <c r="R456" s="503"/>
      <c r="S456" s="503"/>
      <c r="T456" s="524"/>
      <c r="U456" s="704"/>
      <c r="V456" s="503"/>
      <c r="W456" s="503"/>
      <c r="X456" s="503"/>
      <c r="Y456" s="524"/>
      <c r="Z456" s="569"/>
      <c r="AA456" s="503"/>
      <c r="AB456" s="524"/>
      <c r="AC456" s="756"/>
      <c r="AD456" s="503"/>
      <c r="AE456" s="524"/>
      <c r="AF456" s="748">
        <f t="shared" si="29"/>
        <v>0</v>
      </c>
      <c r="AG456" s="505"/>
      <c r="AH456" s="532"/>
      <c r="AK456" s="136"/>
      <c r="AL456" s="136"/>
      <c r="AM456" s="136"/>
      <c r="AN456" s="136"/>
      <c r="AO456" s="136"/>
      <c r="AP456" s="136"/>
      <c r="AQ456" s="136"/>
      <c r="AR456" s="136"/>
      <c r="AS456" s="136"/>
      <c r="AT456" s="136"/>
      <c r="AU456" s="136"/>
      <c r="AV456" s="136"/>
      <c r="AW456" s="136"/>
      <c r="AX456" s="136"/>
      <c r="AY456" s="136"/>
      <c r="AZ456" s="136"/>
      <c r="BA456" s="136"/>
      <c r="BB456" s="136"/>
      <c r="BC456" s="136"/>
      <c r="BD456" s="136"/>
      <c r="BE456" s="136"/>
      <c r="BF456" s="136"/>
      <c r="BG456" s="136"/>
      <c r="BH456" s="136"/>
      <c r="BI456" s="136"/>
      <c r="BJ456" s="136"/>
      <c r="BK456" s="136"/>
      <c r="BL456" s="136"/>
      <c r="BM456" s="136"/>
      <c r="BN456" s="136"/>
      <c r="BO456" s="136"/>
      <c r="BP456" s="136"/>
      <c r="BQ456" s="136"/>
      <c r="BR456" s="136"/>
    </row>
    <row r="457" spans="2:71" ht="13.5" customHeight="1" x14ac:dyDescent="0.25">
      <c r="B457" s="433">
        <v>104</v>
      </c>
      <c r="C457" s="35" t="s">
        <v>1683</v>
      </c>
      <c r="D457" s="35"/>
      <c r="E457" s="35"/>
      <c r="F457" s="35"/>
      <c r="G457" s="35"/>
      <c r="H457" s="35"/>
      <c r="I457" s="35"/>
      <c r="J457" s="35"/>
      <c r="K457" s="35"/>
      <c r="L457" s="35"/>
      <c r="M457" s="35"/>
      <c r="N457" s="35"/>
      <c r="O457" s="35"/>
      <c r="P457" s="35"/>
      <c r="Q457" s="35"/>
      <c r="U457" s="554">
        <f>SUM(Q452:T456)</f>
        <v>0</v>
      </c>
      <c r="V457" s="527"/>
      <c r="W457" s="527"/>
      <c r="X457" s="527"/>
      <c r="Y457" s="526"/>
      <c r="AD457" s="433"/>
      <c r="AE457" s="433"/>
      <c r="AF457" s="433"/>
      <c r="AG457" s="433"/>
      <c r="AH457" s="433"/>
      <c r="AK457" s="136"/>
      <c r="AL457" s="136"/>
      <c r="AM457" s="136"/>
      <c r="AN457" s="136"/>
      <c r="AO457" s="136"/>
      <c r="AP457" s="136"/>
      <c r="AQ457" s="136"/>
      <c r="AR457" s="136"/>
      <c r="AS457" s="136"/>
      <c r="AT457" s="136"/>
      <c r="AU457" s="136"/>
      <c r="AV457" s="136"/>
      <c r="AW457" s="136"/>
      <c r="AX457" s="136"/>
      <c r="AY457" s="136"/>
      <c r="AZ457" s="136"/>
      <c r="BA457" s="136"/>
      <c r="BB457" s="136"/>
      <c r="BC457" s="136"/>
      <c r="BD457" s="136"/>
      <c r="BE457" s="136"/>
      <c r="BF457" s="136"/>
      <c r="BG457" s="136"/>
      <c r="BH457" s="136"/>
      <c r="BI457" s="136"/>
      <c r="BJ457" s="136"/>
      <c r="BK457" s="136"/>
      <c r="BL457" s="136"/>
      <c r="BM457" s="136"/>
      <c r="BN457" s="136"/>
      <c r="BO457" s="136"/>
      <c r="BP457" s="136"/>
      <c r="BQ457" s="136"/>
      <c r="BR457" s="136"/>
      <c r="BS457" s="136"/>
    </row>
    <row r="458" spans="2:71" ht="13.5" customHeight="1" x14ac:dyDescent="0.25">
      <c r="B458" s="143">
        <v>105</v>
      </c>
      <c r="C458" s="38" t="s">
        <v>1684</v>
      </c>
      <c r="D458" s="38"/>
      <c r="E458" s="38"/>
      <c r="F458" s="38"/>
      <c r="G458" s="38"/>
      <c r="H458" s="38"/>
      <c r="I458" s="38"/>
      <c r="J458" s="38"/>
      <c r="K458" s="38"/>
      <c r="L458" s="38"/>
      <c r="M458" s="38"/>
      <c r="N458" s="38"/>
      <c r="O458" s="38"/>
      <c r="P458" s="40"/>
      <c r="U458" s="554">
        <f>SUM(AF452:AH456)</f>
        <v>0</v>
      </c>
      <c r="V458" s="527"/>
      <c r="W458" s="527"/>
      <c r="X458" s="527"/>
      <c r="Y458" s="526"/>
      <c r="AD458" s="143"/>
      <c r="AE458" s="143"/>
      <c r="AF458" s="143"/>
      <c r="AG458" s="143"/>
      <c r="AH458" s="143"/>
      <c r="AK458" s="196">
        <v>110</v>
      </c>
      <c r="AL458" s="196" t="s">
        <v>1685</v>
      </c>
      <c r="AM458" s="196"/>
      <c r="AN458" s="196"/>
      <c r="AO458" s="196"/>
      <c r="AP458" s="196"/>
      <c r="AQ458" s="196"/>
      <c r="AR458" s="196"/>
      <c r="AS458" s="196"/>
      <c r="AT458" s="196"/>
      <c r="AU458" s="196"/>
      <c r="AV458" s="196"/>
      <c r="AW458" s="196"/>
      <c r="AX458" s="196"/>
      <c r="AY458" s="196"/>
      <c r="AZ458" s="196"/>
      <c r="BA458" s="399"/>
      <c r="BB458" s="399"/>
      <c r="BC458" s="399"/>
      <c r="BD458" s="196"/>
      <c r="BE458" s="196"/>
      <c r="BF458" s="399"/>
      <c r="BG458" s="399"/>
      <c r="BH458" s="399"/>
      <c r="BI458" s="399"/>
      <c r="BJ458" s="399"/>
      <c r="BK458" s="399"/>
      <c r="BL458" s="399" t="s">
        <v>1508</v>
      </c>
      <c r="BM458" s="399"/>
      <c r="BN458" s="770" t="e">
        <f t="shared" ref="BN458:BN459" ca="1" si="30">SUM(BN451,AE464+BN427)</f>
        <v>#NAME?</v>
      </c>
      <c r="BO458" s="527"/>
      <c r="BP458" s="527"/>
      <c r="BQ458" s="526"/>
      <c r="BR458" s="136"/>
    </row>
    <row r="459" spans="2:71" ht="13.5" customHeight="1" x14ac:dyDescent="0.25">
      <c r="B459" s="143"/>
      <c r="C459" s="143"/>
      <c r="D459" s="143"/>
      <c r="E459" s="143"/>
      <c r="F459" s="143"/>
      <c r="G459" s="143"/>
      <c r="H459" s="143"/>
      <c r="I459" s="143"/>
      <c r="J459" s="143"/>
      <c r="K459" s="143"/>
      <c r="L459" s="143"/>
      <c r="M459" s="143"/>
      <c r="N459" s="143"/>
      <c r="O459" s="143"/>
      <c r="P459" s="143"/>
      <c r="Q459" s="143"/>
      <c r="R459" s="143"/>
      <c r="S459" s="143"/>
      <c r="T459" s="143"/>
      <c r="U459" s="143"/>
      <c r="V459" s="143"/>
      <c r="W459" s="143"/>
      <c r="X459" s="143"/>
      <c r="Y459" s="143"/>
      <c r="Z459" s="143"/>
      <c r="AA459" s="143"/>
      <c r="AB459" s="143"/>
      <c r="AC459" s="143"/>
      <c r="AD459" s="143"/>
      <c r="AE459" s="143"/>
      <c r="AF459" s="143"/>
      <c r="AG459" s="143"/>
      <c r="AH459" s="143"/>
      <c r="AI459" s="143"/>
      <c r="AK459" s="196">
        <v>111</v>
      </c>
      <c r="AL459" s="196" t="s">
        <v>1686</v>
      </c>
      <c r="AM459" s="196"/>
      <c r="AN459" s="196"/>
      <c r="AO459" s="196"/>
      <c r="AP459" s="196"/>
      <c r="AQ459" s="196"/>
      <c r="AR459" s="196"/>
      <c r="AS459" s="196"/>
      <c r="AT459" s="196"/>
      <c r="AU459" s="196"/>
      <c r="AV459" s="196"/>
      <c r="AW459" s="196"/>
      <c r="AX459" s="196"/>
      <c r="AY459" s="196"/>
      <c r="AZ459" s="196"/>
      <c r="BA459" s="399"/>
      <c r="BB459" s="399"/>
      <c r="BC459" s="399"/>
      <c r="BD459" s="196"/>
      <c r="BE459" s="196"/>
      <c r="BF459" s="399"/>
      <c r="BG459" s="399"/>
      <c r="BH459" s="399"/>
      <c r="BI459" s="399"/>
      <c r="BJ459" s="399"/>
      <c r="BK459" s="399"/>
      <c r="BL459" s="399" t="s">
        <v>1508</v>
      </c>
      <c r="BM459" s="399"/>
      <c r="BN459" s="770">
        <f t="shared" si="30"/>
        <v>0</v>
      </c>
      <c r="BO459" s="527"/>
      <c r="BP459" s="527"/>
      <c r="BQ459" s="526"/>
      <c r="BR459" s="136"/>
    </row>
    <row r="460" spans="2:71" ht="13.5" customHeight="1" x14ac:dyDescent="0.25">
      <c r="B460" s="143"/>
      <c r="C460" s="143"/>
      <c r="D460" s="143"/>
      <c r="E460" s="143"/>
      <c r="F460" s="143"/>
      <c r="G460" s="143"/>
      <c r="H460" s="143"/>
      <c r="I460" s="143"/>
      <c r="J460" s="143"/>
      <c r="K460" s="143"/>
      <c r="L460" s="143"/>
      <c r="M460" s="143"/>
      <c r="N460" s="143"/>
      <c r="O460" s="143"/>
      <c r="P460" s="143"/>
      <c r="Q460" s="143"/>
      <c r="R460" s="143"/>
      <c r="S460" s="143"/>
      <c r="T460" s="143"/>
      <c r="U460" s="143"/>
      <c r="V460" s="143"/>
      <c r="W460" s="143"/>
      <c r="X460" s="143"/>
      <c r="Y460" s="143"/>
      <c r="Z460" s="143"/>
      <c r="AA460" s="143"/>
      <c r="AB460" s="143"/>
      <c r="AC460" s="143"/>
      <c r="AD460" s="143"/>
      <c r="AE460" s="143"/>
      <c r="AF460" s="143"/>
      <c r="AG460" s="143"/>
      <c r="AH460" s="143"/>
      <c r="AI460" s="143"/>
      <c r="AK460" s="136"/>
      <c r="AL460" s="136"/>
      <c r="AM460" s="136"/>
      <c r="AN460" s="136"/>
      <c r="AO460" s="136"/>
      <c r="AP460" s="136"/>
      <c r="AQ460" s="136"/>
      <c r="AR460" s="136"/>
      <c r="AS460" s="136"/>
      <c r="AT460" s="136"/>
      <c r="AU460" s="136"/>
      <c r="AV460" s="136"/>
      <c r="AW460" s="136"/>
      <c r="AX460" s="136"/>
      <c r="AY460" s="136"/>
      <c r="AZ460" s="136"/>
      <c r="BA460" s="136"/>
      <c r="BB460" s="136"/>
      <c r="BC460" s="136"/>
      <c r="BD460" s="136"/>
      <c r="BE460" s="136"/>
      <c r="BF460" s="136"/>
      <c r="BG460" s="136"/>
      <c r="BH460" s="136"/>
      <c r="BI460" s="136"/>
      <c r="BJ460" s="136"/>
      <c r="BK460" s="136"/>
      <c r="BL460" s="136"/>
      <c r="BM460" s="136"/>
      <c r="BN460" s="136"/>
      <c r="BO460" s="136"/>
      <c r="BP460" s="136"/>
      <c r="BQ460" s="136"/>
      <c r="BR460" s="136"/>
    </row>
    <row r="461" spans="2:71" ht="13.5" customHeight="1" x14ac:dyDescent="0.25">
      <c r="AK461" s="136"/>
      <c r="AL461" s="136"/>
      <c r="AM461" s="136"/>
      <c r="AN461" s="136"/>
      <c r="AO461" s="136"/>
      <c r="AP461" s="136"/>
      <c r="AQ461" s="136"/>
      <c r="AR461" s="136"/>
      <c r="AS461" s="136"/>
      <c r="AT461" s="136"/>
      <c r="AU461" s="136"/>
      <c r="AV461" s="136"/>
      <c r="AW461" s="136"/>
      <c r="AX461" s="136"/>
      <c r="AY461" s="136"/>
      <c r="AZ461" s="136"/>
      <c r="BA461" s="136"/>
      <c r="BB461" s="136"/>
      <c r="BC461" s="136"/>
      <c r="BD461" s="136"/>
      <c r="BE461" s="136"/>
      <c r="BF461" s="136"/>
      <c r="BG461" s="136"/>
      <c r="BH461" s="136"/>
      <c r="BI461" s="136"/>
      <c r="BJ461" s="136"/>
      <c r="BK461" s="136"/>
      <c r="BL461" s="136"/>
      <c r="BM461" s="136"/>
      <c r="BN461" s="136"/>
      <c r="BO461" s="136"/>
      <c r="BP461" s="136"/>
      <c r="BQ461" s="136"/>
      <c r="BR461" s="136"/>
    </row>
    <row r="462" spans="2:71" ht="13.5" customHeight="1" x14ac:dyDescent="0.25">
      <c r="AK462" s="136"/>
      <c r="AL462" s="136"/>
      <c r="AM462" s="136"/>
      <c r="AN462" s="136"/>
      <c r="AO462" s="136"/>
      <c r="AP462" s="136"/>
      <c r="AQ462" s="136"/>
      <c r="AR462" s="136"/>
      <c r="AS462" s="136"/>
      <c r="AT462" s="136"/>
      <c r="AU462" s="136"/>
      <c r="AV462" s="136"/>
      <c r="AW462" s="136"/>
      <c r="AX462" s="136"/>
      <c r="AY462" s="136"/>
      <c r="AZ462" s="136"/>
      <c r="BA462" s="136"/>
      <c r="BB462" s="136"/>
      <c r="BC462" s="136"/>
      <c r="BD462" s="136"/>
      <c r="BE462" s="136"/>
      <c r="BF462" s="136"/>
      <c r="BG462" s="136"/>
      <c r="BH462" s="136"/>
      <c r="BI462" s="136"/>
      <c r="BJ462" s="136"/>
      <c r="BK462" s="136"/>
      <c r="BL462" s="136"/>
      <c r="BM462" s="136"/>
      <c r="BN462" s="136"/>
      <c r="BO462" s="136"/>
      <c r="BP462" s="136"/>
      <c r="BQ462" s="136"/>
      <c r="BR462" s="136"/>
    </row>
    <row r="464" spans="2:71" ht="13.5" customHeight="1" x14ac:dyDescent="0.25">
      <c r="B464" s="434">
        <v>106</v>
      </c>
      <c r="C464" s="435" t="s">
        <v>1687</v>
      </c>
      <c r="D464" s="435"/>
      <c r="E464" s="435"/>
      <c r="F464" s="435"/>
      <c r="G464" s="435"/>
      <c r="H464" s="435"/>
      <c r="I464" s="435"/>
      <c r="J464" s="435"/>
      <c r="K464" s="435"/>
      <c r="L464" s="435"/>
      <c r="M464" s="435"/>
      <c r="N464" s="435"/>
      <c r="O464" s="435"/>
      <c r="P464" s="435"/>
      <c r="Q464" s="435"/>
      <c r="R464" s="435"/>
      <c r="S464" s="435"/>
      <c r="T464" s="435"/>
      <c r="U464" s="435"/>
      <c r="V464" s="435"/>
      <c r="W464" s="435"/>
      <c r="X464" s="435"/>
      <c r="Y464" s="435"/>
      <c r="Z464" s="435"/>
      <c r="AA464" s="435"/>
      <c r="AB464" s="435"/>
      <c r="AC464" s="435" t="s">
        <v>1508</v>
      </c>
      <c r="AD464" s="436"/>
      <c r="AE464" s="770">
        <f>SUM(AE443,U457,U458)</f>
        <v>0</v>
      </c>
      <c r="AF464" s="527"/>
      <c r="AG464" s="527"/>
      <c r="AH464" s="526"/>
    </row>
    <row r="465" spans="2:71" ht="13.5" customHeight="1" x14ac:dyDescent="0.25">
      <c r="B465" s="435">
        <v>107</v>
      </c>
      <c r="C465" s="435" t="s">
        <v>1688</v>
      </c>
      <c r="D465" s="435"/>
      <c r="E465" s="435"/>
      <c r="F465" s="435"/>
      <c r="G465" s="435"/>
      <c r="H465" s="435"/>
      <c r="I465" s="435"/>
      <c r="J465" s="435"/>
      <c r="K465" s="435"/>
      <c r="L465" s="435"/>
      <c r="M465" s="435"/>
      <c r="N465" s="435"/>
      <c r="O465" s="435"/>
      <c r="P465" s="435"/>
      <c r="Q465" s="435"/>
      <c r="R465" s="435"/>
      <c r="S465" s="435"/>
      <c r="T465" s="435"/>
      <c r="U465" s="435"/>
      <c r="V465" s="435"/>
      <c r="W465" s="435"/>
      <c r="X465" s="435"/>
      <c r="Y465" s="435"/>
      <c r="Z465" s="435"/>
      <c r="AA465" s="435"/>
      <c r="AB465" s="435"/>
      <c r="AC465" s="435" t="s">
        <v>1508</v>
      </c>
      <c r="AD465" s="436"/>
      <c r="AE465" s="770"/>
      <c r="AF465" s="527"/>
      <c r="AG465" s="527"/>
      <c r="AH465" s="526"/>
    </row>
    <row r="469" spans="2:71" ht="13.5" customHeight="1" x14ac:dyDescent="0.25">
      <c r="B469" s="196" t="s">
        <v>1689</v>
      </c>
      <c r="C469" s="196"/>
      <c r="D469" s="196"/>
      <c r="E469" s="196"/>
      <c r="F469" s="196"/>
      <c r="G469" s="196"/>
      <c r="H469" s="196"/>
      <c r="I469" s="196"/>
      <c r="J469" s="196"/>
      <c r="K469" s="196"/>
      <c r="L469" s="196"/>
      <c r="M469" s="196"/>
      <c r="N469" s="196"/>
      <c r="O469" s="196"/>
      <c r="P469" s="196"/>
      <c r="Q469" s="196"/>
      <c r="R469" s="196"/>
      <c r="S469" s="196"/>
      <c r="T469" s="196"/>
      <c r="U469" s="196"/>
      <c r="V469" s="196"/>
      <c r="W469" s="196"/>
      <c r="X469" s="196"/>
      <c r="Y469" s="196"/>
      <c r="Z469" s="196"/>
      <c r="AA469" s="399"/>
      <c r="AB469" s="399"/>
      <c r="AC469" s="399"/>
      <c r="AD469" s="399"/>
      <c r="AE469" s="196"/>
      <c r="AF469" s="196"/>
      <c r="AG469" s="196"/>
      <c r="AH469" s="196"/>
      <c r="AK469" s="196" t="s">
        <v>1690</v>
      </c>
      <c r="AL469" s="196"/>
      <c r="AM469" s="196"/>
      <c r="AN469" s="196"/>
      <c r="AO469" s="196"/>
      <c r="AP469" s="196"/>
      <c r="AQ469" s="196"/>
      <c r="AR469" s="196"/>
      <c r="AS469" s="196"/>
      <c r="AT469" s="196"/>
      <c r="AU469" s="196"/>
      <c r="AV469" s="196"/>
      <c r="AW469" s="196"/>
      <c r="AX469" s="196"/>
      <c r="AY469" s="196"/>
      <c r="AZ469" s="196"/>
      <c r="BA469" s="196"/>
      <c r="BB469" s="196"/>
      <c r="BC469" s="196"/>
      <c r="BD469" s="196"/>
      <c r="BE469" s="196"/>
      <c r="BF469" s="196"/>
      <c r="BG469" s="196"/>
      <c r="BH469" s="196"/>
      <c r="BI469" s="196"/>
      <c r="BJ469" s="196"/>
      <c r="BK469" s="196"/>
      <c r="BL469" s="399"/>
      <c r="BM469" s="399"/>
      <c r="BN469" s="399"/>
      <c r="BO469" s="399"/>
      <c r="BP469" s="196"/>
      <c r="BQ469" s="196"/>
      <c r="BR469" s="196"/>
      <c r="BS469" s="17"/>
    </row>
    <row r="470" spans="2:71" ht="13.5" customHeight="1" x14ac:dyDescent="0.25">
      <c r="AK470" s="136"/>
      <c r="AL470" s="136"/>
      <c r="AM470" s="136"/>
      <c r="AN470" s="136"/>
      <c r="AO470" s="136"/>
      <c r="AP470" s="136"/>
      <c r="AQ470" s="136"/>
      <c r="AR470" s="136"/>
      <c r="AS470" s="136"/>
      <c r="AT470" s="136"/>
      <c r="AU470" s="136"/>
      <c r="AV470" s="136"/>
      <c r="AW470" s="136"/>
      <c r="AX470" s="136"/>
      <c r="AY470" s="136"/>
      <c r="AZ470" s="136"/>
      <c r="BA470" s="136"/>
      <c r="BB470" s="136"/>
      <c r="BC470" s="136"/>
      <c r="BD470" s="136"/>
      <c r="BE470" s="136"/>
      <c r="BF470" s="136"/>
      <c r="BG470" s="136"/>
      <c r="BH470" s="136"/>
      <c r="BI470" s="136"/>
      <c r="BJ470" s="136"/>
      <c r="BK470" s="136"/>
      <c r="BL470" s="136"/>
      <c r="BM470" s="136"/>
      <c r="BN470" s="136"/>
      <c r="BO470" s="136"/>
      <c r="BP470" s="136"/>
      <c r="BQ470" s="136"/>
      <c r="BR470" s="136"/>
    </row>
    <row r="471" spans="2:71" ht="13.5" customHeight="1" x14ac:dyDescent="0.25">
      <c r="C471" s="60" t="s">
        <v>1691</v>
      </c>
      <c r="AK471" s="437"/>
      <c r="AL471" s="438"/>
      <c r="AM471" s="438"/>
      <c r="AN471" s="438"/>
      <c r="AO471" s="438"/>
      <c r="AP471" s="438"/>
      <c r="AQ471" s="438"/>
      <c r="AR471" s="438"/>
      <c r="AS471" s="438"/>
      <c r="AT471" s="438"/>
      <c r="AU471" s="438"/>
      <c r="AV471" s="438"/>
      <c r="AW471" s="438"/>
      <c r="AX471" s="438"/>
      <c r="AY471" s="438"/>
      <c r="AZ471" s="438"/>
      <c r="BA471" s="438"/>
      <c r="BB471" s="438"/>
      <c r="BC471" s="439"/>
      <c r="BD471" s="439"/>
      <c r="BE471" s="439"/>
      <c r="BF471" s="439"/>
      <c r="BG471" s="439"/>
      <c r="BH471" s="439"/>
      <c r="BI471" s="439"/>
      <c r="BJ471" s="439"/>
      <c r="BK471" s="439"/>
      <c r="BL471" s="439"/>
      <c r="BM471" s="439"/>
      <c r="BN471" s="439"/>
      <c r="BO471" s="439"/>
      <c r="BP471" s="440"/>
      <c r="BQ471" s="441"/>
      <c r="BR471" s="442"/>
    </row>
    <row r="472" spans="2:71" ht="13.5" customHeight="1" x14ac:dyDescent="0.25">
      <c r="C472" s="60" t="s">
        <v>1692</v>
      </c>
      <c r="AK472" s="443"/>
      <c r="AL472" s="444"/>
      <c r="AM472" s="445"/>
      <c r="AN472" s="445"/>
      <c r="AO472" s="445"/>
      <c r="AP472" s="445"/>
      <c r="AQ472" s="445"/>
      <c r="AR472" s="445"/>
      <c r="AS472" s="445"/>
      <c r="AT472" s="445"/>
      <c r="AU472" s="445"/>
      <c r="AV472" s="445"/>
      <c r="AW472" s="445"/>
      <c r="AX472" s="445"/>
      <c r="AY472" s="445"/>
      <c r="AZ472" s="445"/>
      <c r="BA472" s="445"/>
      <c r="BB472" s="445"/>
      <c r="BC472" s="446"/>
      <c r="BD472" s="446"/>
      <c r="BE472" s="446"/>
      <c r="BF472" s="446"/>
      <c r="BG472" s="446"/>
      <c r="BH472" s="446"/>
      <c r="BI472" s="446"/>
      <c r="BJ472" s="446"/>
      <c r="BK472" s="445" t="s">
        <v>1522</v>
      </c>
      <c r="BL472" s="445"/>
      <c r="BM472" s="445"/>
      <c r="BN472" s="445"/>
      <c r="BO472" s="445" t="s">
        <v>1523</v>
      </c>
      <c r="BP472" s="445"/>
      <c r="BQ472" s="445"/>
      <c r="BR472" s="447"/>
    </row>
    <row r="473" spans="2:71" ht="13.5" customHeight="1" x14ac:dyDescent="0.25">
      <c r="C473" s="60" t="s">
        <v>1693</v>
      </c>
      <c r="AK473" s="77" t="s">
        <v>1694</v>
      </c>
      <c r="AL473" s="406"/>
      <c r="AM473" s="406"/>
      <c r="AN473" s="406"/>
      <c r="AO473" s="406"/>
      <c r="AP473" s="406"/>
      <c r="AQ473" s="406"/>
      <c r="AR473" s="406"/>
      <c r="AS473" s="406"/>
      <c r="AT473" s="406"/>
      <c r="AU473" s="406"/>
      <c r="AV473" s="406"/>
      <c r="AW473" s="406"/>
      <c r="AX473" s="406"/>
      <c r="AY473" s="406"/>
      <c r="AZ473" s="406"/>
      <c r="BA473" s="406"/>
      <c r="BB473" s="406"/>
      <c r="BC473" s="406"/>
      <c r="BD473" s="406"/>
      <c r="BE473" s="406"/>
      <c r="BF473" s="406"/>
      <c r="BG473" s="406"/>
      <c r="BH473" s="406"/>
      <c r="BI473" s="406"/>
      <c r="BJ473" s="406"/>
      <c r="BK473" s="406"/>
      <c r="BL473" s="406"/>
      <c r="BM473" s="406"/>
      <c r="BN473" s="406"/>
      <c r="BO473" s="789">
        <f>BO151</f>
        <v>0</v>
      </c>
      <c r="BP473" s="503"/>
      <c r="BQ473" s="503"/>
      <c r="BR473" s="524"/>
    </row>
    <row r="474" spans="2:71" ht="13.5" customHeight="1" x14ac:dyDescent="0.25">
      <c r="C474" s="60" t="s">
        <v>1695</v>
      </c>
      <c r="AK474" s="77" t="s">
        <v>1696</v>
      </c>
      <c r="AL474" s="406"/>
      <c r="AM474" s="406"/>
      <c r="AN474" s="406"/>
      <c r="AO474" s="406"/>
      <c r="AP474" s="406"/>
      <c r="AQ474" s="406"/>
      <c r="AR474" s="406"/>
      <c r="AS474" s="406"/>
      <c r="AT474" s="406"/>
      <c r="AU474" s="406"/>
      <c r="AV474" s="406"/>
      <c r="AW474" s="406"/>
      <c r="AX474" s="406"/>
      <c r="AY474" s="406"/>
      <c r="AZ474" s="406"/>
      <c r="BA474" s="406"/>
      <c r="BB474" s="406"/>
      <c r="BC474" s="406"/>
      <c r="BD474" s="406"/>
      <c r="BE474" s="406"/>
      <c r="BF474" s="406"/>
      <c r="BG474" s="406"/>
      <c r="BH474" s="406"/>
      <c r="BI474" s="406"/>
      <c r="BJ474" s="406"/>
      <c r="BK474" s="789">
        <f ca="1">BJ226</f>
        <v>0</v>
      </c>
      <c r="BL474" s="503"/>
      <c r="BM474" s="503"/>
      <c r="BN474" s="524"/>
      <c r="BO474" s="790">
        <f ca="1">BO226</f>
        <v>0</v>
      </c>
      <c r="BP474" s="503"/>
      <c r="BQ474" s="503"/>
      <c r="BR474" s="524"/>
    </row>
    <row r="475" spans="2:71" ht="13.5" customHeight="1" x14ac:dyDescent="0.25">
      <c r="C475" s="60" t="s">
        <v>1697</v>
      </c>
      <c r="AK475" s="66" t="s">
        <v>1698</v>
      </c>
      <c r="AL475" s="401"/>
      <c r="AM475" s="401"/>
      <c r="AN475" s="401"/>
      <c r="AO475" s="401"/>
      <c r="AP475" s="401"/>
      <c r="AQ475" s="401"/>
      <c r="AR475" s="401"/>
      <c r="AS475" s="401"/>
      <c r="AT475" s="401"/>
      <c r="AU475" s="401"/>
      <c r="AV475" s="401"/>
      <c r="AW475" s="401"/>
      <c r="AX475" s="401"/>
      <c r="AY475" s="401"/>
      <c r="AZ475" s="401"/>
      <c r="BA475" s="401"/>
      <c r="BB475" s="401"/>
      <c r="BC475" s="401"/>
      <c r="BD475" s="401"/>
      <c r="BE475" s="401"/>
      <c r="BF475" s="401"/>
      <c r="BG475" s="401"/>
      <c r="BH475" s="401"/>
      <c r="BI475" s="401"/>
      <c r="BJ475" s="401"/>
      <c r="BK475" s="792">
        <f ca="1">AA305</f>
        <v>0</v>
      </c>
      <c r="BL475" s="529"/>
      <c r="BM475" s="529"/>
      <c r="BN475" s="530"/>
      <c r="BO475" s="791">
        <f ca="1">AF305</f>
        <v>0</v>
      </c>
      <c r="BP475" s="529"/>
      <c r="BQ475" s="529"/>
      <c r="BR475" s="530"/>
      <c r="BS475" s="17"/>
    </row>
    <row r="476" spans="2:71" ht="13.5" customHeight="1" x14ac:dyDescent="0.25">
      <c r="C476" s="41" t="s">
        <v>1699</v>
      </c>
      <c r="D476" s="41"/>
      <c r="E476" s="41"/>
      <c r="F476" s="41"/>
      <c r="G476" s="41"/>
      <c r="H476" s="41"/>
      <c r="I476" s="41"/>
      <c r="J476" s="41"/>
      <c r="K476" s="41"/>
      <c r="L476" s="60"/>
      <c r="M476" s="60"/>
      <c r="N476" s="60"/>
      <c r="O476" s="60"/>
      <c r="P476" s="60"/>
      <c r="Q476" s="60"/>
      <c r="R476" s="60"/>
      <c r="S476" s="41"/>
      <c r="T476" s="41"/>
      <c r="U476" s="41"/>
      <c r="V476" s="41"/>
      <c r="W476" s="41"/>
      <c r="X476" s="41"/>
      <c r="Y476" s="41"/>
      <c r="Z476" s="41"/>
      <c r="AA476" s="41"/>
      <c r="AB476" s="41"/>
      <c r="AC476" s="41"/>
      <c r="AE476" s="269"/>
      <c r="AF476" s="269"/>
      <c r="AG476" s="269"/>
      <c r="AH476" s="269"/>
      <c r="AK476" s="66"/>
      <c r="AL476" s="401"/>
      <c r="AM476" s="401"/>
      <c r="AN476" s="401"/>
      <c r="AO476" s="401"/>
      <c r="AP476" s="401"/>
      <c r="AQ476" s="401"/>
      <c r="AR476" s="401"/>
      <c r="AS476" s="401"/>
      <c r="AT476" s="401"/>
      <c r="AU476" s="401"/>
      <c r="AV476" s="401"/>
      <c r="AW476" s="401"/>
      <c r="AX476" s="401"/>
      <c r="AY476" s="401"/>
      <c r="AZ476" s="401"/>
      <c r="BA476" s="401"/>
      <c r="BB476" s="401"/>
      <c r="BC476" s="401"/>
      <c r="BD476" s="401"/>
      <c r="BE476" s="401"/>
      <c r="BF476" s="401"/>
      <c r="BG476" s="401"/>
      <c r="BH476" s="401"/>
      <c r="BI476" s="401"/>
      <c r="BJ476" s="401"/>
      <c r="BK476" s="792">
        <f ca="1">AA310</f>
        <v>0</v>
      </c>
      <c r="BL476" s="529"/>
      <c r="BM476" s="529"/>
      <c r="BN476" s="530"/>
      <c r="BO476" s="791">
        <f ca="1">AF310</f>
        <v>0</v>
      </c>
      <c r="BP476" s="529"/>
      <c r="BQ476" s="529"/>
      <c r="BR476" s="530"/>
    </row>
    <row r="477" spans="2:71" ht="13.5" customHeight="1" x14ac:dyDescent="0.25">
      <c r="AK477" s="448" t="s">
        <v>1700</v>
      </c>
      <c r="AL477" s="388"/>
      <c r="AM477" s="388"/>
      <c r="AN477" s="388"/>
      <c r="AO477" s="388"/>
      <c r="AP477" s="388"/>
      <c r="AQ477" s="388"/>
      <c r="AR477" s="388"/>
      <c r="AS477" s="388"/>
      <c r="AT477" s="388"/>
      <c r="AU477" s="388"/>
      <c r="AV477" s="388"/>
      <c r="AW477" s="388"/>
      <c r="AX477" s="388"/>
      <c r="AY477" s="388"/>
      <c r="AZ477" s="388"/>
      <c r="BA477" s="388"/>
      <c r="BB477" s="388"/>
      <c r="BC477" s="388"/>
      <c r="BD477" s="388"/>
      <c r="BE477" s="388"/>
      <c r="BF477" s="388"/>
      <c r="BG477" s="388"/>
      <c r="BH477" s="388"/>
      <c r="BI477" s="388"/>
      <c r="BJ477" s="388"/>
      <c r="BK477" s="579"/>
      <c r="BL477" s="535"/>
      <c r="BM477" s="535"/>
      <c r="BN477" s="536"/>
      <c r="BO477" s="535"/>
      <c r="BP477" s="535"/>
      <c r="BQ477" s="535"/>
      <c r="BR477" s="536"/>
    </row>
    <row r="478" spans="2:71" ht="13.5" customHeight="1" x14ac:dyDescent="0.25">
      <c r="B478" s="101" t="s">
        <v>315</v>
      </c>
      <c r="C478" s="401"/>
      <c r="D478" s="215"/>
      <c r="E478" s="215"/>
      <c r="F478" s="215"/>
      <c r="G478" s="215"/>
      <c r="H478" s="215"/>
      <c r="I478" s="215"/>
      <c r="J478" s="215"/>
      <c r="K478" s="215"/>
      <c r="L478" s="401"/>
      <c r="M478" s="401"/>
      <c r="N478" s="401"/>
      <c r="O478" s="401"/>
      <c r="P478" s="401"/>
      <c r="Q478" s="401"/>
      <c r="R478" s="401"/>
      <c r="S478" s="215"/>
      <c r="T478" s="215"/>
      <c r="U478" s="215"/>
      <c r="V478" s="215"/>
      <c r="W478" s="215"/>
      <c r="X478" s="215"/>
      <c r="Y478" s="215"/>
      <c r="Z478" s="215"/>
      <c r="AA478" s="215"/>
      <c r="AB478" s="215"/>
      <c r="AC478" s="215"/>
      <c r="AD478" s="402" t="s">
        <v>570</v>
      </c>
      <c r="AE478" s="633" t="s">
        <v>1455</v>
      </c>
      <c r="AF478" s="529"/>
      <c r="AG478" s="529"/>
      <c r="AH478" s="530"/>
      <c r="AK478" s="77" t="s">
        <v>1701</v>
      </c>
      <c r="AL478" s="406"/>
      <c r="AM478" s="406"/>
      <c r="AN478" s="406"/>
      <c r="AO478" s="406"/>
      <c r="AP478" s="406"/>
      <c r="AQ478" s="406"/>
      <c r="AR478" s="406"/>
      <c r="AS478" s="406"/>
      <c r="AT478" s="406"/>
      <c r="AU478" s="406"/>
      <c r="AV478" s="406"/>
      <c r="AW478" s="406"/>
      <c r="AX478" s="406"/>
      <c r="AY478" s="406"/>
      <c r="AZ478" s="406"/>
      <c r="BA478" s="406"/>
      <c r="BB478" s="406"/>
      <c r="BC478" s="406"/>
      <c r="BD478" s="406"/>
      <c r="BE478" s="406"/>
      <c r="BF478" s="406"/>
      <c r="BG478" s="406"/>
      <c r="BH478" s="406"/>
      <c r="BI478" s="406"/>
      <c r="BJ478" s="406"/>
      <c r="BK478" s="789">
        <f ca="1">BG335</f>
        <v>0</v>
      </c>
      <c r="BL478" s="503"/>
      <c r="BM478" s="503"/>
      <c r="BN478" s="524"/>
      <c r="BO478" s="790">
        <f ca="1">BN335</f>
        <v>0</v>
      </c>
      <c r="BP478" s="503"/>
      <c r="BQ478" s="503"/>
      <c r="BR478" s="524"/>
    </row>
    <row r="479" spans="2:71" ht="13.5" customHeight="1" x14ac:dyDescent="0.25">
      <c r="B479" s="309"/>
      <c r="C479" s="41"/>
      <c r="D479" s="41"/>
      <c r="E479" s="41"/>
      <c r="F479" s="41"/>
      <c r="G479" s="41"/>
      <c r="H479" s="41"/>
      <c r="I479" s="41"/>
      <c r="J479" s="41"/>
      <c r="K479" s="41"/>
      <c r="L479" s="60"/>
      <c r="M479" s="60"/>
      <c r="N479" s="60"/>
      <c r="O479" s="60"/>
      <c r="P479" s="60"/>
      <c r="Q479" s="60"/>
      <c r="R479" s="60"/>
      <c r="S479" s="41"/>
      <c r="T479" s="41"/>
      <c r="U479" s="41"/>
      <c r="V479" s="41"/>
      <c r="W479" s="41"/>
      <c r="X479" s="41"/>
      <c r="Y479" s="41"/>
      <c r="Z479" s="41"/>
      <c r="AA479" s="41"/>
      <c r="AB479" s="41"/>
      <c r="AC479" s="41"/>
      <c r="AD479" s="397"/>
      <c r="AE479" s="748"/>
      <c r="AF479" s="505"/>
      <c r="AG479" s="505"/>
      <c r="AH479" s="532"/>
      <c r="AK479" s="66"/>
      <c r="AL479" s="401"/>
      <c r="AM479" s="401"/>
      <c r="AN479" s="401"/>
      <c r="AO479" s="401"/>
      <c r="AP479" s="401"/>
      <c r="AQ479" s="401"/>
      <c r="AR479" s="401"/>
      <c r="AS479" s="401"/>
      <c r="AT479" s="401"/>
      <c r="AU479" s="401"/>
      <c r="AV479" s="401"/>
      <c r="AW479" s="401"/>
      <c r="AX479" s="401"/>
      <c r="AY479" s="401"/>
      <c r="AZ479" s="401"/>
      <c r="BA479" s="401"/>
      <c r="BB479" s="401"/>
      <c r="BC479" s="401"/>
      <c r="BD479" s="401"/>
      <c r="BE479" s="401"/>
      <c r="BF479" s="401"/>
      <c r="BG479" s="401"/>
      <c r="BH479" s="401"/>
      <c r="BI479" s="401"/>
      <c r="BJ479" s="401"/>
      <c r="BK479" s="792">
        <f ca="1">BG340</f>
        <v>0</v>
      </c>
      <c r="BL479" s="529"/>
      <c r="BM479" s="529"/>
      <c r="BN479" s="530"/>
      <c r="BO479" s="791">
        <f ca="1">BN340</f>
        <v>0</v>
      </c>
      <c r="BP479" s="529"/>
      <c r="BQ479" s="529"/>
      <c r="BR479" s="530"/>
    </row>
    <row r="480" spans="2:71" ht="13.5" customHeight="1" x14ac:dyDescent="0.25">
      <c r="B480" s="309"/>
      <c r="C480" s="41"/>
      <c r="D480" s="41"/>
      <c r="E480" s="41"/>
      <c r="F480" s="41"/>
      <c r="G480" s="41"/>
      <c r="H480" s="41"/>
      <c r="I480" s="41"/>
      <c r="J480" s="41"/>
      <c r="K480" s="41"/>
      <c r="L480" s="60"/>
      <c r="M480" s="60"/>
      <c r="N480" s="60"/>
      <c r="O480" s="60"/>
      <c r="P480" s="60"/>
      <c r="Q480" s="60"/>
      <c r="R480" s="60"/>
      <c r="S480" s="41"/>
      <c r="T480" s="41"/>
      <c r="U480" s="41"/>
      <c r="V480" s="41"/>
      <c r="W480" s="41"/>
      <c r="X480" s="41"/>
      <c r="Y480" s="41"/>
      <c r="Z480" s="41"/>
      <c r="AA480" s="41"/>
      <c r="AB480" s="41"/>
      <c r="AC480" s="41"/>
      <c r="AD480" s="397"/>
      <c r="AE480" s="748"/>
      <c r="AF480" s="505"/>
      <c r="AG480" s="505"/>
      <c r="AH480" s="532"/>
      <c r="AK480" s="448" t="s">
        <v>1702</v>
      </c>
      <c r="AL480" s="388"/>
      <c r="AM480" s="388"/>
      <c r="AN480" s="388"/>
      <c r="AO480" s="388"/>
      <c r="AP480" s="388"/>
      <c r="AQ480" s="388"/>
      <c r="AR480" s="388"/>
      <c r="AS480" s="388"/>
      <c r="AT480" s="388"/>
      <c r="AU480" s="388"/>
      <c r="AV480" s="388"/>
      <c r="AW480" s="388"/>
      <c r="AX480" s="388"/>
      <c r="AY480" s="388"/>
      <c r="AZ480" s="388"/>
      <c r="BA480" s="388"/>
      <c r="BB480" s="388"/>
      <c r="BC480" s="388"/>
      <c r="BD480" s="388"/>
      <c r="BE480" s="388"/>
      <c r="BF480" s="388"/>
      <c r="BG480" s="388"/>
      <c r="BH480" s="388"/>
      <c r="BI480" s="388"/>
      <c r="BJ480" s="388"/>
      <c r="BK480" s="579"/>
      <c r="BL480" s="535"/>
      <c r="BM480" s="535"/>
      <c r="BN480" s="536"/>
      <c r="BO480" s="535"/>
      <c r="BP480" s="535"/>
      <c r="BQ480" s="535"/>
      <c r="BR480" s="536"/>
    </row>
    <row r="481" spans="2:70" ht="13.5" customHeight="1" x14ac:dyDescent="0.25">
      <c r="B481" s="309"/>
      <c r="C481" s="41"/>
      <c r="D481" s="41"/>
      <c r="E481" s="41"/>
      <c r="F481" s="41"/>
      <c r="G481" s="41"/>
      <c r="H481" s="41"/>
      <c r="I481" s="41"/>
      <c r="J481" s="41"/>
      <c r="K481" s="41"/>
      <c r="L481" s="60"/>
      <c r="M481" s="60"/>
      <c r="N481" s="60"/>
      <c r="O481" s="60"/>
      <c r="P481" s="60"/>
      <c r="Q481" s="60"/>
      <c r="R481" s="60"/>
      <c r="S481" s="41"/>
      <c r="T481" s="41"/>
      <c r="U481" s="41"/>
      <c r="V481" s="41"/>
      <c r="W481" s="41"/>
      <c r="X481" s="41"/>
      <c r="Y481" s="41"/>
      <c r="Z481" s="41"/>
      <c r="AA481" s="41"/>
      <c r="AB481" s="41"/>
      <c r="AC481" s="41"/>
      <c r="AD481" s="397"/>
      <c r="AE481" s="748"/>
      <c r="AF481" s="505"/>
      <c r="AG481" s="505"/>
      <c r="AH481" s="532"/>
      <c r="AK481" s="77" t="s">
        <v>1703</v>
      </c>
      <c r="AL481" s="406"/>
      <c r="AM481" s="406"/>
      <c r="AN481" s="406"/>
      <c r="AO481" s="406"/>
      <c r="AP481" s="406"/>
      <c r="AQ481" s="406"/>
      <c r="AR481" s="406"/>
      <c r="AS481" s="406"/>
      <c r="AT481" s="406"/>
      <c r="AU481" s="406"/>
      <c r="AV481" s="406"/>
      <c r="AW481" s="406"/>
      <c r="AX481" s="406"/>
      <c r="AY481" s="406"/>
      <c r="AZ481" s="406"/>
      <c r="BA481" s="406"/>
      <c r="BB481" s="406"/>
      <c r="BC481" s="406"/>
      <c r="BD481" s="406"/>
      <c r="BE481" s="406"/>
      <c r="BF481" s="406"/>
      <c r="BG481" s="406"/>
      <c r="BH481" s="406"/>
      <c r="BI481" s="406"/>
      <c r="BJ481" s="406"/>
      <c r="BK481" s="406"/>
      <c r="BL481" s="406"/>
      <c r="BM481" s="406"/>
      <c r="BN481" s="406"/>
      <c r="BO481" s="789" t="e">
        <f ca="1">BN384</f>
        <v>#NAME?</v>
      </c>
      <c r="BP481" s="503"/>
      <c r="BQ481" s="503"/>
      <c r="BR481" s="524"/>
    </row>
    <row r="482" spans="2:70" ht="13.5" customHeight="1" x14ac:dyDescent="0.25">
      <c r="B482" s="309"/>
      <c r="C482" s="41"/>
      <c r="D482" s="41"/>
      <c r="E482" s="41"/>
      <c r="F482" s="41"/>
      <c r="G482" s="41"/>
      <c r="H482" s="41"/>
      <c r="I482" s="41"/>
      <c r="J482" s="41"/>
      <c r="K482" s="41"/>
      <c r="L482" s="60"/>
      <c r="M482" s="60"/>
      <c r="N482" s="60"/>
      <c r="O482" s="60"/>
      <c r="P482" s="60"/>
      <c r="Q482" s="60"/>
      <c r="R482" s="60"/>
      <c r="S482" s="41"/>
      <c r="T482" s="41"/>
      <c r="U482" s="41"/>
      <c r="V482" s="41"/>
      <c r="W482" s="41"/>
      <c r="X482" s="41"/>
      <c r="Y482" s="41"/>
      <c r="Z482" s="41"/>
      <c r="AA482" s="41"/>
      <c r="AB482" s="41"/>
      <c r="AC482" s="41"/>
      <c r="AD482" s="397"/>
      <c r="AE482" s="748"/>
      <c r="AF482" s="505"/>
      <c r="AG482" s="505"/>
      <c r="AH482" s="532"/>
      <c r="AK482" s="449" t="s">
        <v>1704</v>
      </c>
      <c r="AL482" s="405"/>
      <c r="AM482" s="405"/>
      <c r="AN482" s="405"/>
      <c r="AO482" s="405"/>
      <c r="AP482" s="405"/>
      <c r="AQ482" s="405"/>
      <c r="AR482" s="405"/>
      <c r="AS482" s="405"/>
      <c r="AT482" s="405"/>
      <c r="AU482" s="405"/>
      <c r="AV482" s="405"/>
      <c r="AW482" s="405"/>
      <c r="AX482" s="405"/>
      <c r="AY482" s="405"/>
      <c r="AZ482" s="405"/>
      <c r="BA482" s="405"/>
      <c r="BB482" s="405"/>
      <c r="BC482" s="405"/>
      <c r="BD482" s="405"/>
      <c r="BE482" s="405"/>
      <c r="BF482" s="405"/>
      <c r="BG482" s="405"/>
      <c r="BH482" s="405"/>
      <c r="BI482" s="405"/>
      <c r="BJ482" s="405"/>
      <c r="BK482" s="405"/>
      <c r="BL482" s="405"/>
      <c r="BM482" s="405"/>
      <c r="BN482" s="405"/>
      <c r="BO482" s="793">
        <f>AE419</f>
        <v>0</v>
      </c>
      <c r="BP482" s="527"/>
      <c r="BQ482" s="527"/>
      <c r="BR482" s="526"/>
    </row>
    <row r="483" spans="2:70" ht="13.5" customHeight="1" x14ac:dyDescent="0.25">
      <c r="B483" s="309"/>
      <c r="C483" s="41"/>
      <c r="D483" s="41"/>
      <c r="E483" s="41"/>
      <c r="F483" s="41"/>
      <c r="G483" s="41"/>
      <c r="H483" s="41"/>
      <c r="I483" s="41"/>
      <c r="J483" s="41"/>
      <c r="K483" s="41"/>
      <c r="L483" s="60"/>
      <c r="M483" s="60"/>
      <c r="N483" s="60"/>
      <c r="O483" s="60"/>
      <c r="P483" s="60"/>
      <c r="Q483" s="60"/>
      <c r="R483" s="60"/>
      <c r="S483" s="41"/>
      <c r="T483" s="41"/>
      <c r="U483" s="41"/>
      <c r="V483" s="41"/>
      <c r="W483" s="41"/>
      <c r="X483" s="41"/>
      <c r="Y483" s="41"/>
      <c r="Z483" s="41"/>
      <c r="AA483" s="41"/>
      <c r="AB483" s="41"/>
      <c r="AC483" s="41"/>
      <c r="AD483" s="397"/>
      <c r="AE483" s="748"/>
      <c r="AF483" s="505"/>
      <c r="AG483" s="505"/>
      <c r="AH483" s="532"/>
      <c r="AK483" s="449" t="s">
        <v>1705</v>
      </c>
      <c r="AL483" s="405"/>
      <c r="AM483" s="405"/>
      <c r="AN483" s="405"/>
      <c r="AO483" s="405"/>
      <c r="AP483" s="405"/>
      <c r="AQ483" s="405"/>
      <c r="AR483" s="405"/>
      <c r="AS483" s="405"/>
      <c r="AT483" s="405"/>
      <c r="AU483" s="405"/>
      <c r="AV483" s="405"/>
      <c r="AW483" s="405"/>
      <c r="AX483" s="405"/>
      <c r="AY483" s="405"/>
      <c r="AZ483" s="405"/>
      <c r="BA483" s="405"/>
      <c r="BB483" s="405"/>
      <c r="BC483" s="405"/>
      <c r="BD483" s="405"/>
      <c r="BE483" s="405"/>
      <c r="BF483" s="405"/>
      <c r="BG483" s="405"/>
      <c r="BH483" s="405"/>
      <c r="BI483" s="405"/>
      <c r="BJ483" s="405"/>
      <c r="BK483" s="405"/>
      <c r="BL483" s="405"/>
      <c r="BM483" s="405"/>
      <c r="BN483" s="405"/>
      <c r="BO483" s="793">
        <f>BN412</f>
        <v>0</v>
      </c>
      <c r="BP483" s="527"/>
      <c r="BQ483" s="527"/>
      <c r="BR483" s="526"/>
    </row>
    <row r="484" spans="2:70" ht="13.5" customHeight="1" x14ac:dyDescent="0.25">
      <c r="B484" s="309"/>
      <c r="C484" s="41"/>
      <c r="D484" s="41"/>
      <c r="E484" s="41"/>
      <c r="F484" s="41"/>
      <c r="G484" s="41"/>
      <c r="H484" s="41"/>
      <c r="I484" s="41"/>
      <c r="J484" s="41"/>
      <c r="K484" s="41"/>
      <c r="L484" s="60"/>
      <c r="M484" s="60"/>
      <c r="N484" s="60"/>
      <c r="O484" s="60"/>
      <c r="P484" s="60"/>
      <c r="Q484" s="60"/>
      <c r="R484" s="60"/>
      <c r="S484" s="41"/>
      <c r="T484" s="41"/>
      <c r="U484" s="41"/>
      <c r="V484" s="41"/>
      <c r="W484" s="41"/>
      <c r="X484" s="41"/>
      <c r="Y484" s="41"/>
      <c r="Z484" s="41"/>
      <c r="AA484" s="41"/>
      <c r="AB484" s="41"/>
      <c r="AC484" s="41"/>
      <c r="AD484" s="397"/>
      <c r="AE484" s="748"/>
      <c r="AF484" s="505"/>
      <c r="AG484" s="505"/>
      <c r="AH484" s="532"/>
      <c r="AK484" s="66"/>
      <c r="AL484" s="401"/>
      <c r="AM484" s="401"/>
      <c r="AN484" s="401"/>
      <c r="AO484" s="401"/>
      <c r="AP484" s="401"/>
      <c r="AQ484" s="401"/>
      <c r="AR484" s="401"/>
      <c r="AS484" s="401"/>
      <c r="AT484" s="401"/>
      <c r="AU484" s="401"/>
      <c r="AV484" s="401"/>
      <c r="AW484" s="401"/>
      <c r="AX484" s="401"/>
      <c r="AY484" s="401"/>
      <c r="AZ484" s="401"/>
      <c r="BA484" s="401"/>
      <c r="BB484" s="401"/>
      <c r="BC484" s="401"/>
      <c r="BD484" s="401"/>
      <c r="BE484" s="401"/>
      <c r="BF484" s="401"/>
      <c r="BG484" s="401"/>
      <c r="BH484" s="401"/>
      <c r="BI484" s="401"/>
      <c r="BJ484" s="401"/>
      <c r="BK484" s="401"/>
      <c r="BL484" s="401"/>
      <c r="BM484" s="401"/>
      <c r="BN484" s="401"/>
      <c r="BO484" s="791" t="e">
        <f ca="1">BN427</f>
        <v>#NAME?</v>
      </c>
      <c r="BP484" s="529"/>
      <c r="BQ484" s="529"/>
      <c r="BR484" s="530"/>
    </row>
    <row r="485" spans="2:70" ht="13.5" customHeight="1" x14ac:dyDescent="0.25">
      <c r="B485" s="309"/>
      <c r="C485" s="41"/>
      <c r="D485" s="41"/>
      <c r="E485" s="41"/>
      <c r="F485" s="41"/>
      <c r="G485" s="41"/>
      <c r="H485" s="41"/>
      <c r="I485" s="41"/>
      <c r="J485" s="41"/>
      <c r="K485" s="41"/>
      <c r="L485" s="60"/>
      <c r="M485" s="60"/>
      <c r="N485" s="60"/>
      <c r="O485" s="60"/>
      <c r="P485" s="60"/>
      <c r="Q485" s="60"/>
      <c r="R485" s="60"/>
      <c r="S485" s="41"/>
      <c r="T485" s="41"/>
      <c r="U485" s="41"/>
      <c r="V485" s="41"/>
      <c r="W485" s="41"/>
      <c r="X485" s="41"/>
      <c r="Y485" s="41"/>
      <c r="Z485" s="41"/>
      <c r="AA485" s="41"/>
      <c r="AB485" s="41"/>
      <c r="AC485" s="41"/>
      <c r="AD485" s="397"/>
      <c r="AE485" s="748"/>
      <c r="AF485" s="505"/>
      <c r="AG485" s="505"/>
      <c r="AH485" s="532"/>
      <c r="AK485" s="448" t="s">
        <v>1706</v>
      </c>
      <c r="AL485" s="388"/>
      <c r="AM485" s="388"/>
      <c r="AN485" s="388"/>
      <c r="AO485" s="388"/>
      <c r="AP485" s="388"/>
      <c r="AQ485" s="388"/>
      <c r="AR485" s="388"/>
      <c r="AS485" s="388"/>
      <c r="AT485" s="388"/>
      <c r="AU485" s="388"/>
      <c r="AV485" s="388"/>
      <c r="AW485" s="388"/>
      <c r="AX485" s="388"/>
      <c r="AY485" s="388"/>
      <c r="AZ485" s="388"/>
      <c r="BA485" s="388"/>
      <c r="BB485" s="388"/>
      <c r="BC485" s="388"/>
      <c r="BD485" s="388"/>
      <c r="BE485" s="388"/>
      <c r="BF485" s="388"/>
      <c r="BG485" s="388"/>
      <c r="BH485" s="388"/>
      <c r="BI485" s="388"/>
      <c r="BJ485" s="388"/>
      <c r="BK485" s="388"/>
      <c r="BL485" s="388"/>
      <c r="BM485" s="388"/>
      <c r="BN485" s="388"/>
      <c r="BO485" s="535"/>
      <c r="BP485" s="535"/>
      <c r="BQ485" s="535"/>
      <c r="BR485" s="536"/>
    </row>
    <row r="486" spans="2:70" ht="13.5" customHeight="1" x14ac:dyDescent="0.25">
      <c r="B486" s="46"/>
      <c r="C486" s="47"/>
      <c r="D486" s="47"/>
      <c r="E486" s="47"/>
      <c r="F486" s="47"/>
      <c r="G486" s="47"/>
      <c r="H486" s="47"/>
      <c r="I486" s="47"/>
      <c r="J486" s="47"/>
      <c r="K486" s="47"/>
      <c r="L486" s="406"/>
      <c r="M486" s="406"/>
      <c r="N486" s="406"/>
      <c r="O486" s="406"/>
      <c r="P486" s="406"/>
      <c r="Q486" s="406"/>
      <c r="R486" s="406"/>
      <c r="S486" s="47"/>
      <c r="T486" s="47"/>
      <c r="U486" s="47"/>
      <c r="V486" s="47"/>
      <c r="W486" s="47"/>
      <c r="X486" s="47"/>
      <c r="Y486" s="47"/>
      <c r="Z486" s="47"/>
      <c r="AA486" s="47"/>
      <c r="AB486" s="47"/>
      <c r="AC486" s="47"/>
      <c r="AD486" s="398"/>
      <c r="AE486" s="569"/>
      <c r="AF486" s="503"/>
      <c r="AG486" s="503"/>
      <c r="AH486" s="524"/>
      <c r="AK486" s="77" t="s">
        <v>1707</v>
      </c>
      <c r="AL486" s="406"/>
      <c r="AM486" s="406"/>
      <c r="AN486" s="406"/>
      <c r="AO486" s="406"/>
      <c r="AP486" s="406"/>
      <c r="AQ486" s="406"/>
      <c r="AR486" s="406"/>
      <c r="AS486" s="406"/>
      <c r="AT486" s="406"/>
      <c r="AU486" s="406"/>
      <c r="AV486" s="406"/>
      <c r="AW486" s="406"/>
      <c r="AX486" s="406"/>
      <c r="AY486" s="406"/>
      <c r="AZ486" s="406"/>
      <c r="BA486" s="406"/>
      <c r="BB486" s="406"/>
      <c r="BC486" s="406"/>
      <c r="BD486" s="406"/>
      <c r="BE486" s="406"/>
      <c r="BF486" s="406"/>
      <c r="BG486" s="406"/>
      <c r="BH486" s="406"/>
      <c r="BI486" s="406"/>
      <c r="BJ486" s="406"/>
      <c r="BK486" s="406"/>
      <c r="BL486" s="406"/>
      <c r="BM486" s="406"/>
      <c r="BN486" s="406"/>
      <c r="BO486" s="789">
        <f>AE464</f>
        <v>0</v>
      </c>
      <c r="BP486" s="503"/>
      <c r="BQ486" s="503"/>
      <c r="BR486" s="524"/>
    </row>
    <row r="487" spans="2:70" ht="13.5" customHeight="1" x14ac:dyDescent="0.25">
      <c r="B487" s="97">
        <v>112</v>
      </c>
      <c r="C487" s="289" t="s">
        <v>1591</v>
      </c>
      <c r="D487" s="289"/>
      <c r="E487" s="289"/>
      <c r="F487" s="289"/>
      <c r="G487" s="289"/>
      <c r="H487" s="289"/>
      <c r="I487" s="289"/>
      <c r="J487" s="289"/>
      <c r="K487" s="289"/>
      <c r="L487" s="289"/>
      <c r="M487" s="405"/>
      <c r="N487" s="405"/>
      <c r="O487" s="405"/>
      <c r="P487" s="405"/>
      <c r="Q487" s="405"/>
      <c r="R487" s="405"/>
      <c r="S487" s="405"/>
      <c r="T487" s="405"/>
      <c r="U487" s="405"/>
      <c r="V487" s="405"/>
      <c r="W487" s="405"/>
      <c r="X487" s="405"/>
      <c r="Y487" s="405"/>
      <c r="Z487" s="405"/>
      <c r="AA487" s="405"/>
      <c r="AB487" s="405"/>
      <c r="AC487" s="405"/>
      <c r="AD487" s="405"/>
      <c r="AE487" s="554">
        <f>SUM(AE479:AH486)</f>
        <v>0</v>
      </c>
      <c r="AF487" s="527"/>
      <c r="AG487" s="527"/>
      <c r="AH487" s="526"/>
      <c r="AK487" s="66"/>
      <c r="AL487" s="401"/>
      <c r="AM487" s="401"/>
      <c r="AN487" s="401"/>
      <c r="AO487" s="401"/>
      <c r="AP487" s="401"/>
      <c r="AQ487" s="401"/>
      <c r="AR487" s="401"/>
      <c r="AS487" s="401"/>
      <c r="AT487" s="401"/>
      <c r="AU487" s="401"/>
      <c r="AV487" s="401"/>
      <c r="AW487" s="401"/>
      <c r="AX487" s="401"/>
      <c r="AY487" s="401"/>
      <c r="AZ487" s="401"/>
      <c r="BA487" s="401"/>
      <c r="BB487" s="401"/>
      <c r="BC487" s="401"/>
      <c r="BD487" s="401"/>
      <c r="BE487" s="401"/>
      <c r="BF487" s="401"/>
      <c r="BG487" s="401"/>
      <c r="BH487" s="401"/>
      <c r="BI487" s="401"/>
      <c r="BJ487" s="401"/>
      <c r="BK487" s="401"/>
      <c r="BL487" s="401"/>
      <c r="BM487" s="401"/>
      <c r="BN487" s="401"/>
      <c r="BO487" s="66"/>
      <c r="BP487" s="401"/>
      <c r="BQ487" s="401"/>
      <c r="BR487" s="412"/>
    </row>
    <row r="488" spans="2:70" ht="13.5" customHeight="1" x14ac:dyDescent="0.25">
      <c r="B488" s="46">
        <v>113</v>
      </c>
      <c r="C488" s="47" t="s">
        <v>1460</v>
      </c>
      <c r="D488" s="47"/>
      <c r="E488" s="47"/>
      <c r="F488" s="47"/>
      <c r="G488" s="47"/>
      <c r="H488" s="47"/>
      <c r="I488" s="47"/>
      <c r="J488" s="47"/>
      <c r="K488" s="47"/>
      <c r="L488" s="47"/>
      <c r="M488" s="406"/>
      <c r="N488" s="406"/>
      <c r="O488" s="406"/>
      <c r="P488" s="406"/>
      <c r="Q488" s="406"/>
      <c r="R488" s="406"/>
      <c r="S488" s="406"/>
      <c r="T488" s="406"/>
      <c r="U488" s="406"/>
      <c r="V488" s="406"/>
      <c r="W488" s="406"/>
      <c r="X488" s="406"/>
      <c r="Y488" s="405"/>
      <c r="Z488" s="405"/>
      <c r="AA488" s="405"/>
      <c r="AB488" s="405"/>
      <c r="AC488" s="405"/>
      <c r="AD488" s="405"/>
      <c r="AE488" s="554"/>
      <c r="AF488" s="527"/>
      <c r="AG488" s="527"/>
      <c r="AH488" s="526"/>
      <c r="AK488" s="448" t="s">
        <v>1708</v>
      </c>
      <c r="AL488" s="388"/>
      <c r="AM488" s="388"/>
      <c r="AN488" s="388"/>
      <c r="AO488" s="388"/>
      <c r="AP488" s="388"/>
      <c r="AQ488" s="388"/>
      <c r="AR488" s="388"/>
      <c r="AS488" s="388"/>
      <c r="AT488" s="388"/>
      <c r="AU488" s="388"/>
      <c r="AV488" s="388"/>
      <c r="AW488" s="388"/>
      <c r="AX488" s="388"/>
      <c r="AY488" s="388"/>
      <c r="AZ488" s="388"/>
      <c r="BA488" s="388"/>
      <c r="BB488" s="388"/>
      <c r="BC488" s="388"/>
      <c r="BD488" s="388"/>
      <c r="BE488" s="388"/>
      <c r="BF488" s="388"/>
      <c r="BG488" s="388"/>
      <c r="BH488" s="388"/>
      <c r="BI488" s="388"/>
      <c r="BJ488" s="388"/>
      <c r="BK488" s="388"/>
      <c r="BL488" s="388"/>
      <c r="BM488" s="388"/>
      <c r="BN488" s="388"/>
      <c r="BO488" s="794" t="e">
        <f ca="1">BN458</f>
        <v>#NAME?</v>
      </c>
      <c r="BP488" s="535"/>
      <c r="BQ488" s="535"/>
      <c r="BR488" s="536"/>
    </row>
    <row r="489" spans="2:70" ht="13.5" customHeight="1" x14ac:dyDescent="0.25">
      <c r="AK489" s="37"/>
      <c r="AL489" s="450"/>
      <c r="AM489" s="38"/>
      <c r="AN489" s="38"/>
      <c r="AO489" s="38"/>
      <c r="AP489" s="38"/>
      <c r="AQ489" s="38"/>
      <c r="AR489" s="38"/>
      <c r="AS489" s="38"/>
      <c r="AT489" s="38"/>
      <c r="AU489" s="38"/>
      <c r="AV489" s="38"/>
      <c r="AW489" s="38"/>
      <c r="AX489" s="38"/>
      <c r="AY489" s="38"/>
      <c r="AZ489" s="38"/>
      <c r="BA489" s="38"/>
      <c r="BB489" s="38"/>
      <c r="BC489" s="38"/>
      <c r="BD489" s="38"/>
      <c r="BE489" s="38"/>
      <c r="BF489" s="38"/>
      <c r="BG489" s="38"/>
      <c r="BH489" s="38"/>
      <c r="BI489" s="38"/>
      <c r="BJ489" s="38"/>
      <c r="BK489" s="748" t="e">
        <f ca="1">AA310-BN427</f>
        <v>#NAME?</v>
      </c>
      <c r="BL489" s="505"/>
      <c r="BM489" s="505"/>
      <c r="BN489" s="532"/>
      <c r="BO489" s="748" t="e">
        <f ca="1">AF310-BN427</f>
        <v>#NAME?</v>
      </c>
      <c r="BP489" s="505"/>
      <c r="BQ489" s="505"/>
      <c r="BR489" s="532"/>
    </row>
    <row r="490" spans="2:70" ht="13.5" customHeight="1" x14ac:dyDescent="0.25">
      <c r="AK490" s="160">
        <v>120</v>
      </c>
      <c r="AL490" s="451" t="s">
        <v>1709</v>
      </c>
      <c r="AM490" s="39"/>
      <c r="AN490" s="39"/>
      <c r="AO490" s="39"/>
      <c r="AP490" s="39"/>
      <c r="AQ490" s="39"/>
      <c r="AR490" s="39"/>
      <c r="AS490" s="39"/>
      <c r="AT490" s="39"/>
      <c r="AU490" s="39"/>
      <c r="AV490" s="39"/>
      <c r="AW490" s="39"/>
      <c r="AX490" s="39"/>
      <c r="AY490" s="39"/>
      <c r="AZ490" s="39"/>
      <c r="BA490" s="39"/>
      <c r="BB490" s="39"/>
      <c r="BC490" s="39"/>
      <c r="BD490" s="39"/>
      <c r="BE490" s="39"/>
      <c r="BF490" s="39"/>
      <c r="BG490" s="39"/>
      <c r="BH490" s="39"/>
      <c r="BI490" s="39"/>
      <c r="BJ490" s="39"/>
      <c r="BK490" s="533"/>
      <c r="BL490" s="503"/>
      <c r="BM490" s="503"/>
      <c r="BN490" s="524"/>
      <c r="BO490" s="533"/>
      <c r="BP490" s="503"/>
      <c r="BQ490" s="503"/>
      <c r="BR490" s="524"/>
    </row>
    <row r="491" spans="2:70" ht="13.5" customHeight="1" x14ac:dyDescent="0.25">
      <c r="AK491" s="37"/>
      <c r="AL491" s="450"/>
      <c r="AM491" s="38"/>
      <c r="AN491" s="38"/>
      <c r="AO491" s="38"/>
      <c r="AP491" s="38"/>
      <c r="AQ491" s="38"/>
      <c r="AR491" s="38"/>
      <c r="AS491" s="38"/>
      <c r="AT491" s="38"/>
      <c r="AU491" s="38"/>
      <c r="AV491" s="38"/>
      <c r="AW491" s="38"/>
      <c r="AX491" s="38"/>
      <c r="AY491" s="38"/>
      <c r="AZ491" s="38"/>
      <c r="BA491" s="38"/>
      <c r="BB491" s="38"/>
      <c r="BC491" s="38"/>
      <c r="BD491" s="38"/>
      <c r="BE491" s="38"/>
      <c r="BF491" s="38"/>
      <c r="BG491" s="38"/>
      <c r="BH491" s="38"/>
      <c r="BI491" s="38"/>
      <c r="BJ491" s="38"/>
      <c r="BK491" s="633">
        <f ca="1">BG335-AE464</f>
        <v>0</v>
      </c>
      <c r="BL491" s="529"/>
      <c r="BM491" s="529"/>
      <c r="BN491" s="530"/>
      <c r="BO491" s="633">
        <f ca="1">BN335-AE464</f>
        <v>0</v>
      </c>
      <c r="BP491" s="529"/>
      <c r="BQ491" s="529"/>
      <c r="BR491" s="530"/>
    </row>
    <row r="492" spans="2:70" ht="13.5" customHeight="1" x14ac:dyDescent="0.25">
      <c r="B492" s="196" t="s">
        <v>1710</v>
      </c>
      <c r="C492" s="196"/>
      <c r="D492" s="196"/>
      <c r="E492" s="196"/>
      <c r="F492" s="196"/>
      <c r="G492" s="196"/>
      <c r="H492" s="196"/>
      <c r="I492" s="196"/>
      <c r="J492" s="196"/>
      <c r="K492" s="196"/>
      <c r="L492" s="196"/>
      <c r="M492" s="196"/>
      <c r="N492" s="196"/>
      <c r="O492" s="196"/>
      <c r="P492" s="196"/>
      <c r="Q492" s="196"/>
      <c r="R492" s="196"/>
      <c r="S492" s="196"/>
      <c r="T492" s="196"/>
      <c r="U492" s="196"/>
      <c r="V492" s="196"/>
      <c r="W492" s="196"/>
      <c r="X492" s="196"/>
      <c r="Y492" s="196"/>
      <c r="Z492" s="196"/>
      <c r="AA492" s="399"/>
      <c r="AB492" s="399"/>
      <c r="AC492" s="399"/>
      <c r="AD492" s="399"/>
      <c r="AE492" s="196"/>
      <c r="AF492" s="196"/>
      <c r="AG492" s="196"/>
      <c r="AH492" s="196"/>
      <c r="AK492" s="160">
        <v>121</v>
      </c>
      <c r="AL492" s="451" t="s">
        <v>1711</v>
      </c>
      <c r="AM492" s="39"/>
      <c r="AN492" s="39"/>
      <c r="AO492" s="39"/>
      <c r="AP492" s="39"/>
      <c r="AQ492" s="39"/>
      <c r="AR492" s="39"/>
      <c r="AS492" s="39"/>
      <c r="AT492" s="39"/>
      <c r="AU492" s="39"/>
      <c r="AV492" s="39"/>
      <c r="AW492" s="39"/>
      <c r="AX492" s="39"/>
      <c r="AY492" s="39"/>
      <c r="AZ492" s="39"/>
      <c r="BA492" s="39"/>
      <c r="BB492" s="39"/>
      <c r="BC492" s="39"/>
      <c r="BD492" s="39"/>
      <c r="BE492" s="39"/>
      <c r="BF492" s="39"/>
      <c r="BG492" s="39"/>
      <c r="BH492" s="39"/>
      <c r="BI492" s="39"/>
      <c r="BJ492" s="39"/>
      <c r="BK492" s="531"/>
      <c r="BL492" s="505"/>
      <c r="BM492" s="505"/>
      <c r="BN492" s="532"/>
      <c r="BO492" s="531"/>
      <c r="BP492" s="505"/>
      <c r="BQ492" s="505"/>
      <c r="BR492" s="532"/>
    </row>
    <row r="493" spans="2:70" ht="13.5" customHeight="1" x14ac:dyDescent="0.25">
      <c r="AK493" s="37"/>
      <c r="AL493" s="450"/>
      <c r="AM493" s="38"/>
      <c r="AN493" s="38"/>
      <c r="AO493" s="38"/>
      <c r="AP493" s="38"/>
      <c r="AQ493" s="38"/>
      <c r="AR493" s="38"/>
      <c r="AS493" s="38"/>
      <c r="AT493" s="38"/>
      <c r="AU493" s="38"/>
      <c r="AV493" s="38"/>
      <c r="AW493" s="38"/>
      <c r="AX493" s="38"/>
      <c r="AY493" s="38"/>
      <c r="AZ493" s="38"/>
      <c r="BA493" s="38"/>
      <c r="BB493" s="38"/>
      <c r="BC493" s="38"/>
      <c r="BD493" s="38"/>
      <c r="BE493" s="38"/>
      <c r="BF493" s="38"/>
      <c r="BG493" s="38"/>
      <c r="BH493" s="38"/>
      <c r="BI493" s="38"/>
      <c r="BJ493" s="38"/>
      <c r="BK493" s="633" t="e">
        <f ca="1">BG340-BN458</f>
        <v>#NAME?</v>
      </c>
      <c r="BL493" s="529"/>
      <c r="BM493" s="529"/>
      <c r="BN493" s="530"/>
      <c r="BO493" s="633" t="e">
        <f ca="1">BN340-BN458</f>
        <v>#NAME?</v>
      </c>
      <c r="BP493" s="529"/>
      <c r="BQ493" s="529"/>
      <c r="BR493" s="530"/>
    </row>
    <row r="494" spans="2:70" ht="13.5" customHeight="1" x14ac:dyDescent="0.25">
      <c r="B494" s="437"/>
      <c r="C494" s="438"/>
      <c r="D494" s="438"/>
      <c r="E494" s="438"/>
      <c r="F494" s="438"/>
      <c r="G494" s="438"/>
      <c r="H494" s="438"/>
      <c r="I494" s="438"/>
      <c r="J494" s="438"/>
      <c r="K494" s="438"/>
      <c r="L494" s="438"/>
      <c r="M494" s="438"/>
      <c r="N494" s="438"/>
      <c r="O494" s="438"/>
      <c r="P494" s="438"/>
      <c r="Q494" s="438"/>
      <c r="R494" s="438"/>
      <c r="S494" s="438"/>
      <c r="T494" s="438"/>
      <c r="U494" s="438"/>
      <c r="V494" s="438"/>
      <c r="W494" s="438"/>
      <c r="X494" s="438"/>
      <c r="Y494" s="438"/>
      <c r="Z494" s="438"/>
      <c r="AA494" s="438"/>
      <c r="AB494" s="439"/>
      <c r="AC494" s="439"/>
      <c r="AD494" s="439"/>
      <c r="AE494" s="439"/>
      <c r="AF494" s="440"/>
      <c r="AG494" s="441"/>
      <c r="AH494" s="442"/>
      <c r="AK494" s="193">
        <v>122</v>
      </c>
      <c r="AL494" s="452" t="s">
        <v>1712</v>
      </c>
      <c r="AM494" s="229"/>
      <c r="AN494" s="229"/>
      <c r="AO494" s="229"/>
      <c r="AP494" s="229"/>
      <c r="AQ494" s="229"/>
      <c r="AR494" s="229"/>
      <c r="AS494" s="229"/>
      <c r="AT494" s="229"/>
      <c r="AU494" s="229"/>
      <c r="AV494" s="229"/>
      <c r="AW494" s="229"/>
      <c r="AX494" s="229"/>
      <c r="AY494" s="229"/>
      <c r="AZ494" s="229"/>
      <c r="BA494" s="229"/>
      <c r="BB494" s="229"/>
      <c r="BC494" s="229"/>
      <c r="BD494" s="229"/>
      <c r="BE494" s="229"/>
      <c r="BF494" s="229"/>
      <c r="BG494" s="229"/>
      <c r="BH494" s="229"/>
      <c r="BI494" s="229"/>
      <c r="BJ494" s="229"/>
      <c r="BK494" s="579"/>
      <c r="BL494" s="535"/>
      <c r="BM494" s="535"/>
      <c r="BN494" s="536"/>
      <c r="BO494" s="579"/>
      <c r="BP494" s="535"/>
      <c r="BQ494" s="535"/>
      <c r="BR494" s="536"/>
    </row>
    <row r="495" spans="2:70" ht="13.5" customHeight="1" x14ac:dyDescent="0.25">
      <c r="B495" s="443"/>
      <c r="C495" s="444"/>
      <c r="D495" s="445"/>
      <c r="E495" s="445"/>
      <c r="F495" s="445"/>
      <c r="G495" s="445"/>
      <c r="H495" s="445"/>
      <c r="I495" s="445"/>
      <c r="J495" s="445"/>
      <c r="K495" s="445"/>
      <c r="L495" s="445"/>
      <c r="M495" s="445"/>
      <c r="N495" s="445"/>
      <c r="O495" s="445"/>
      <c r="P495" s="445"/>
      <c r="Q495" s="445"/>
      <c r="R495" s="445"/>
      <c r="S495" s="445"/>
      <c r="T495" s="445"/>
      <c r="U495" s="445"/>
      <c r="V495" s="445"/>
      <c r="W495" s="445"/>
      <c r="X495" s="445"/>
      <c r="Y495" s="445"/>
      <c r="Z495" s="445"/>
      <c r="AA495" s="445" t="s">
        <v>1522</v>
      </c>
      <c r="AB495" s="445"/>
      <c r="AC495" s="445"/>
      <c r="AD495" s="445"/>
      <c r="AE495" s="445" t="s">
        <v>1523</v>
      </c>
      <c r="AF495" s="445"/>
      <c r="AG495" s="445"/>
      <c r="AH495" s="447"/>
    </row>
    <row r="496" spans="2:70" ht="13.5" customHeight="1" x14ac:dyDescent="0.25">
      <c r="B496" s="37"/>
      <c r="C496" s="450"/>
      <c r="D496" s="38"/>
      <c r="E496" s="38"/>
      <c r="F496" s="38"/>
      <c r="G496" s="38"/>
      <c r="H496" s="38"/>
      <c r="I496" s="38"/>
      <c r="J496" s="38"/>
      <c r="K496" s="38"/>
      <c r="L496" s="38"/>
      <c r="M496" s="38"/>
      <c r="N496" s="38"/>
      <c r="O496" s="38"/>
      <c r="P496" s="38"/>
      <c r="Q496" s="38"/>
      <c r="R496" s="38"/>
      <c r="S496" s="38"/>
      <c r="T496" s="38"/>
      <c r="U496" s="38"/>
      <c r="V496" s="38"/>
      <c r="W496" s="38"/>
      <c r="X496" s="38"/>
      <c r="Y496" s="38"/>
      <c r="Z496" s="38"/>
      <c r="AA496" s="748">
        <f ca="1">AA311-BN428</f>
        <v>0</v>
      </c>
      <c r="AB496" s="505"/>
      <c r="AC496" s="505"/>
      <c r="AD496" s="532"/>
      <c r="AE496" s="748">
        <f ca="1">AF311-BN428</f>
        <v>0</v>
      </c>
      <c r="AF496" s="505"/>
      <c r="AG496" s="505"/>
      <c r="AH496" s="532"/>
    </row>
    <row r="497" spans="1:71" ht="13.5" customHeight="1" x14ac:dyDescent="0.25">
      <c r="B497" s="160">
        <v>114</v>
      </c>
      <c r="C497" s="451" t="s">
        <v>1713</v>
      </c>
      <c r="D497" s="39"/>
      <c r="E497" s="39"/>
      <c r="F497" s="39"/>
      <c r="G497" s="39"/>
      <c r="H497" s="39"/>
      <c r="I497" s="39"/>
      <c r="J497" s="39"/>
      <c r="K497" s="39"/>
      <c r="L497" s="39"/>
      <c r="M497" s="39"/>
      <c r="N497" s="39"/>
      <c r="O497" s="39"/>
      <c r="P497" s="39"/>
      <c r="Q497" s="39"/>
      <c r="R497" s="39"/>
      <c r="S497" s="39"/>
      <c r="T497" s="39"/>
      <c r="U497" s="39"/>
      <c r="V497" s="39"/>
      <c r="W497" s="39"/>
      <c r="X497" s="39"/>
      <c r="Y497" s="39"/>
      <c r="Z497" s="39"/>
      <c r="AA497" s="533"/>
      <c r="AB497" s="503"/>
      <c r="AC497" s="503"/>
      <c r="AD497" s="524"/>
      <c r="AE497" s="533"/>
      <c r="AF497" s="503"/>
      <c r="AG497" s="503"/>
      <c r="AH497" s="524"/>
    </row>
    <row r="498" spans="1:71" ht="13.5" customHeight="1" x14ac:dyDescent="0.25">
      <c r="B498" s="37"/>
      <c r="C498" s="450"/>
      <c r="D498" s="38"/>
      <c r="E498" s="38"/>
      <c r="F498" s="38"/>
      <c r="G498" s="38"/>
      <c r="H498" s="38"/>
      <c r="I498" s="38"/>
      <c r="J498" s="38"/>
      <c r="K498" s="38"/>
      <c r="L498" s="38"/>
      <c r="M498" s="38"/>
      <c r="N498" s="38"/>
      <c r="O498" s="38"/>
      <c r="P498" s="38"/>
      <c r="Q498" s="38"/>
      <c r="R498" s="38"/>
      <c r="S498" s="38"/>
      <c r="T498" s="38"/>
      <c r="U498" s="38"/>
      <c r="V498" s="38"/>
      <c r="W498" s="38"/>
      <c r="X498" s="38"/>
      <c r="Y498" s="38"/>
      <c r="Z498" s="38"/>
      <c r="AA498" s="38"/>
      <c r="AB498" s="38"/>
      <c r="AC498" s="38"/>
      <c r="AD498" s="38"/>
      <c r="AE498" s="748">
        <f ca="1">BN340-BG340-BN451</f>
        <v>0</v>
      </c>
      <c r="AF498" s="505"/>
      <c r="AG498" s="505"/>
      <c r="AH498" s="532"/>
      <c r="AK498" s="196" t="s">
        <v>1714</v>
      </c>
      <c r="AL498" s="196"/>
      <c r="AM498" s="196"/>
      <c r="AN498" s="196"/>
      <c r="AO498" s="196"/>
      <c r="AP498" s="196"/>
      <c r="AQ498" s="196"/>
      <c r="AR498" s="196"/>
      <c r="AS498" s="196"/>
      <c r="AT498" s="196"/>
      <c r="AU498" s="196"/>
      <c r="AV498" s="196"/>
      <c r="AW498" s="196"/>
      <c r="AX498" s="196"/>
      <c r="AY498" s="196"/>
      <c r="AZ498" s="196"/>
      <c r="BA498" s="196"/>
      <c r="BB498" s="196"/>
      <c r="BC498" s="196"/>
      <c r="BD498" s="196"/>
      <c r="BE498" s="196"/>
      <c r="BF498" s="196"/>
      <c r="BG498" s="196"/>
      <c r="BH498" s="196"/>
      <c r="BI498" s="196"/>
      <c r="BJ498" s="196"/>
      <c r="BK498" s="196"/>
      <c r="BL498" s="399"/>
      <c r="BM498" s="399"/>
      <c r="BN498" s="399"/>
      <c r="BO498" s="399"/>
      <c r="BP498" s="196"/>
      <c r="BQ498" s="196"/>
      <c r="BR498" s="196"/>
    </row>
    <row r="499" spans="1:71" ht="13.5" customHeight="1" x14ac:dyDescent="0.25">
      <c r="B499" s="37">
        <v>115</v>
      </c>
      <c r="C499" s="450" t="s">
        <v>1715</v>
      </c>
      <c r="D499" s="38"/>
      <c r="E499" s="38"/>
      <c r="F499" s="38"/>
      <c r="G499" s="38"/>
      <c r="H499" s="38"/>
      <c r="I499" s="38"/>
      <c r="J499" s="38"/>
      <c r="K499" s="38"/>
      <c r="L499" s="38"/>
      <c r="M499" s="38"/>
      <c r="N499" s="38"/>
      <c r="O499" s="38"/>
      <c r="P499" s="38"/>
      <c r="Q499" s="38"/>
      <c r="R499" s="38"/>
      <c r="S499" s="38"/>
      <c r="T499" s="38"/>
      <c r="U499" s="38"/>
      <c r="V499" s="38"/>
      <c r="W499" s="38"/>
      <c r="X499" s="38"/>
      <c r="Y499" s="38"/>
      <c r="Z499" s="38"/>
      <c r="AA499" s="38"/>
      <c r="AB499" s="38"/>
      <c r="AC499" s="38"/>
      <c r="AD499" s="38"/>
      <c r="AE499" s="531"/>
      <c r="AF499" s="505"/>
      <c r="AG499" s="505"/>
      <c r="AH499" s="532"/>
    </row>
    <row r="500" spans="1:71" ht="13.5" customHeight="1" x14ac:dyDescent="0.25">
      <c r="B500" s="268">
        <v>116</v>
      </c>
      <c r="C500" s="453" t="s">
        <v>1716</v>
      </c>
      <c r="D500" s="112"/>
      <c r="E500" s="112"/>
      <c r="F500" s="112"/>
      <c r="G500" s="112"/>
      <c r="H500" s="112"/>
      <c r="I500" s="112"/>
      <c r="J500" s="112"/>
      <c r="K500" s="112"/>
      <c r="L500" s="112"/>
      <c r="M500" s="112"/>
      <c r="N500" s="112"/>
      <c r="O500" s="112"/>
      <c r="P500" s="112"/>
      <c r="Q500" s="112"/>
      <c r="R500" s="112"/>
      <c r="S500" s="112"/>
      <c r="T500" s="112"/>
      <c r="U500" s="112"/>
      <c r="V500" s="112"/>
      <c r="W500" s="112"/>
      <c r="X500" s="112"/>
      <c r="Y500" s="112"/>
      <c r="Z500" s="112"/>
      <c r="AA500" s="112"/>
      <c r="AB500" s="112"/>
      <c r="AC500" s="112"/>
      <c r="AD500" s="112"/>
      <c r="AE500" s="554">
        <f ca="1">BN341-BG341-BN452</f>
        <v>0</v>
      </c>
      <c r="AF500" s="527"/>
      <c r="AG500" s="527"/>
      <c r="AH500" s="526"/>
      <c r="AK500" s="437"/>
      <c r="AL500" s="438"/>
      <c r="AM500" s="438"/>
      <c r="AN500" s="438"/>
      <c r="AO500" s="438"/>
      <c r="AP500" s="438"/>
      <c r="AQ500" s="438"/>
      <c r="AR500" s="438"/>
      <c r="AS500" s="438"/>
      <c r="AT500" s="438"/>
      <c r="AU500" s="438"/>
      <c r="AV500" s="438"/>
      <c r="AW500" s="438"/>
      <c r="AX500" s="438"/>
      <c r="AY500" s="438"/>
      <c r="AZ500" s="438"/>
      <c r="BA500" s="438"/>
      <c r="BB500" s="438"/>
      <c r="BC500" s="438"/>
      <c r="BD500" s="438"/>
      <c r="BE500" s="438"/>
      <c r="BF500" s="438"/>
      <c r="BG500" s="438"/>
      <c r="BH500" s="438"/>
      <c r="BI500" s="438"/>
      <c r="BJ500" s="438"/>
      <c r="BK500" s="438"/>
      <c r="BL500" s="439"/>
      <c r="BM500" s="439"/>
      <c r="BN500" s="439"/>
      <c r="BO500" s="439"/>
      <c r="BP500" s="440"/>
      <c r="BQ500" s="441"/>
      <c r="BR500" s="442"/>
    </row>
    <row r="501" spans="1:71" ht="13.5" customHeight="1" x14ac:dyDescent="0.25">
      <c r="B501" s="34"/>
      <c r="C501" s="454"/>
      <c r="D501" s="35"/>
      <c r="E501" s="35"/>
      <c r="F501" s="35"/>
      <c r="G501" s="35"/>
      <c r="H501" s="35"/>
      <c r="I501" s="35"/>
      <c r="J501" s="35"/>
      <c r="K501" s="35"/>
      <c r="L501" s="35"/>
      <c r="M501" s="35"/>
      <c r="N501" s="35"/>
      <c r="O501" s="35"/>
      <c r="P501" s="35"/>
      <c r="Q501" s="35"/>
      <c r="R501" s="35"/>
      <c r="S501" s="35"/>
      <c r="T501" s="35"/>
      <c r="U501" s="35"/>
      <c r="V501" s="35"/>
      <c r="W501" s="35"/>
      <c r="X501" s="35"/>
      <c r="Y501" s="35"/>
      <c r="Z501" s="35"/>
      <c r="AA501" s="35"/>
      <c r="AB501" s="35"/>
      <c r="AC501" s="35"/>
      <c r="AD501" s="35"/>
      <c r="AE501" s="633" t="e">
        <f ca="1">BG340-BN458-AE487</f>
        <v>#NAME?</v>
      </c>
      <c r="AF501" s="529"/>
      <c r="AG501" s="529"/>
      <c r="AH501" s="530"/>
      <c r="AK501" s="443"/>
      <c r="AL501" s="444"/>
      <c r="AM501" s="445"/>
      <c r="AN501" s="445"/>
      <c r="AO501" s="445"/>
      <c r="AP501" s="445"/>
      <c r="AQ501" s="445"/>
      <c r="AR501" s="445"/>
      <c r="AS501" s="445"/>
      <c r="AT501" s="445"/>
      <c r="AU501" s="445"/>
      <c r="AV501" s="445"/>
      <c r="AW501" s="445"/>
      <c r="AX501" s="445"/>
      <c r="AY501" s="445"/>
      <c r="AZ501" s="445"/>
      <c r="BA501" s="445"/>
      <c r="BB501" s="445"/>
      <c r="BC501" s="445"/>
      <c r="BD501" s="445"/>
      <c r="BE501" s="445"/>
      <c r="BF501" s="445"/>
      <c r="BG501" s="445"/>
      <c r="BH501" s="445"/>
      <c r="BI501" s="445"/>
      <c r="BJ501" s="445"/>
      <c r="BK501" s="445" t="s">
        <v>1522</v>
      </c>
      <c r="BL501" s="445"/>
      <c r="BM501" s="445"/>
      <c r="BN501" s="445"/>
      <c r="BO501" s="445" t="s">
        <v>1523</v>
      </c>
      <c r="BP501" s="445"/>
      <c r="BQ501" s="445"/>
      <c r="BR501" s="447"/>
    </row>
    <row r="502" spans="1:71" ht="13.5" customHeight="1" x14ac:dyDescent="0.25">
      <c r="B502" s="160">
        <v>117</v>
      </c>
      <c r="C502" s="451" t="s">
        <v>1717</v>
      </c>
      <c r="D502" s="39"/>
      <c r="E502" s="39"/>
      <c r="F502" s="39"/>
      <c r="G502" s="39"/>
      <c r="H502" s="39"/>
      <c r="I502" s="39"/>
      <c r="J502" s="39"/>
      <c r="K502" s="39"/>
      <c r="L502" s="39"/>
      <c r="M502" s="39"/>
      <c r="N502" s="39"/>
      <c r="O502" s="39"/>
      <c r="P502" s="39"/>
      <c r="Q502" s="39"/>
      <c r="R502" s="39"/>
      <c r="S502" s="39"/>
      <c r="T502" s="39"/>
      <c r="U502" s="39"/>
      <c r="V502" s="39"/>
      <c r="W502" s="39"/>
      <c r="X502" s="39"/>
      <c r="Y502" s="39"/>
      <c r="Z502" s="39"/>
      <c r="AA502" s="39"/>
      <c r="AB502" s="39"/>
      <c r="AC502" s="39"/>
      <c r="AD502" s="39"/>
      <c r="AE502" s="533"/>
      <c r="AF502" s="503"/>
      <c r="AG502" s="503"/>
      <c r="AH502" s="524"/>
      <c r="AK502" s="71">
        <v>123</v>
      </c>
      <c r="AL502" s="60" t="s">
        <v>1718</v>
      </c>
      <c r="AM502" s="60"/>
      <c r="AN502" s="41"/>
      <c r="AO502" s="41"/>
      <c r="AP502" s="41"/>
      <c r="AQ502" s="41"/>
      <c r="AR502" s="41"/>
      <c r="AS502" s="41"/>
      <c r="AT502" s="41"/>
      <c r="AU502" s="41"/>
      <c r="AV502" s="41"/>
      <c r="AW502" s="41"/>
      <c r="BK502" s="748" t="e">
        <f ca="1">BK493-BG341+BN459</f>
        <v>#NAME?</v>
      </c>
      <c r="BL502" s="505"/>
      <c r="BM502" s="505"/>
      <c r="BN502" s="532"/>
      <c r="BO502" s="748" t="e">
        <f ca="1">BO493-BN341+BN459</f>
        <v>#NAME?</v>
      </c>
      <c r="BP502" s="505"/>
      <c r="BQ502" s="505"/>
      <c r="BR502" s="532"/>
    </row>
    <row r="503" spans="1:71" ht="13.5" customHeight="1" x14ac:dyDescent="0.25">
      <c r="B503" s="160">
        <v>118</v>
      </c>
      <c r="C503" s="451" t="s">
        <v>1719</v>
      </c>
      <c r="D503" s="39"/>
      <c r="E503" s="39"/>
      <c r="F503" s="39"/>
      <c r="G503" s="39"/>
      <c r="H503" s="39"/>
      <c r="I503" s="39"/>
      <c r="J503" s="39"/>
      <c r="K503" s="39"/>
      <c r="L503" s="39"/>
      <c r="M503" s="39"/>
      <c r="N503" s="39"/>
      <c r="O503" s="39"/>
      <c r="P503" s="39"/>
      <c r="Q503" s="39"/>
      <c r="R503" s="39"/>
      <c r="S503" s="39"/>
      <c r="T503" s="39"/>
      <c r="U503" s="39"/>
      <c r="V503" s="39"/>
      <c r="W503" s="39"/>
      <c r="X503" s="39"/>
      <c r="Y503" s="39"/>
      <c r="Z503" s="39"/>
      <c r="AA503" s="39"/>
      <c r="AB503" s="39"/>
      <c r="AC503" s="39"/>
      <c r="AD503" s="39"/>
      <c r="AE503" s="554">
        <f ca="1">BG341-BN459-AE488</f>
        <v>0</v>
      </c>
      <c r="AF503" s="527"/>
      <c r="AG503" s="527"/>
      <c r="AH503" s="526"/>
      <c r="AK503" s="71">
        <v>124</v>
      </c>
      <c r="AL503" s="41" t="s">
        <v>1720</v>
      </c>
      <c r="AM503" s="41"/>
      <c r="AN503" s="41"/>
      <c r="AO503" s="41"/>
      <c r="AP503" s="41"/>
      <c r="AQ503" s="41"/>
      <c r="AR503" s="41"/>
      <c r="AS503" s="41"/>
      <c r="AT503" s="41"/>
      <c r="AU503" s="41"/>
      <c r="AV503" s="41"/>
      <c r="AW503" s="41"/>
      <c r="BK503" s="748"/>
      <c r="BL503" s="505"/>
      <c r="BM503" s="505"/>
      <c r="BN503" s="532"/>
      <c r="BO503" s="748" t="e">
        <f ca="1">AE501-AE503</f>
        <v>#NAME?</v>
      </c>
      <c r="BP503" s="505"/>
      <c r="BQ503" s="505"/>
      <c r="BR503" s="532"/>
    </row>
    <row r="504" spans="1:71" ht="13.5" customHeight="1" x14ac:dyDescent="0.25">
      <c r="B504" s="34"/>
      <c r="C504" s="454"/>
      <c r="D504" s="35"/>
      <c r="E504" s="35"/>
      <c r="F504" s="35"/>
      <c r="G504" s="35"/>
      <c r="H504" s="35"/>
      <c r="I504" s="35"/>
      <c r="J504" s="35"/>
      <c r="K504" s="35"/>
      <c r="L504" s="35"/>
      <c r="M504" s="35"/>
      <c r="N504" s="35"/>
      <c r="O504" s="35"/>
      <c r="P504" s="35"/>
      <c r="Q504" s="35"/>
      <c r="R504" s="35"/>
      <c r="S504" s="35"/>
      <c r="T504" s="35"/>
      <c r="U504" s="35"/>
      <c r="V504" s="35"/>
      <c r="W504" s="35"/>
      <c r="X504" s="35"/>
      <c r="Y504" s="35"/>
      <c r="Z504" s="35"/>
      <c r="AA504" s="35"/>
      <c r="AB504" s="35"/>
      <c r="AC504" s="35"/>
      <c r="AD504" s="35"/>
      <c r="AE504" s="633">
        <f ca="1">BJ186+Z220-U414</f>
        <v>0</v>
      </c>
      <c r="AF504" s="529"/>
      <c r="AG504" s="529"/>
      <c r="AH504" s="530"/>
      <c r="AK504" s="71">
        <v>125</v>
      </c>
      <c r="AL504" s="41" t="s">
        <v>1721</v>
      </c>
      <c r="AM504" s="41"/>
      <c r="AN504" s="41"/>
      <c r="AO504" s="41"/>
      <c r="AP504" s="41"/>
      <c r="AQ504" s="41"/>
      <c r="AR504" s="41"/>
      <c r="AS504" s="41"/>
      <c r="AT504" s="41"/>
      <c r="AU504" s="41"/>
      <c r="AV504" s="41"/>
      <c r="AW504" s="41"/>
      <c r="BK504" s="748"/>
      <c r="BL504" s="505"/>
      <c r="BM504" s="505"/>
      <c r="BN504" s="532"/>
      <c r="BO504" s="748">
        <f>AE487-AE488</f>
        <v>0</v>
      </c>
      <c r="BP504" s="505"/>
      <c r="BQ504" s="505"/>
      <c r="BR504" s="532"/>
    </row>
    <row r="505" spans="1:71" ht="13.5" customHeight="1" x14ac:dyDescent="0.25">
      <c r="B505" s="160">
        <v>119</v>
      </c>
      <c r="C505" s="451" t="s">
        <v>1722</v>
      </c>
      <c r="D505" s="39"/>
      <c r="E505" s="39"/>
      <c r="F505" s="39"/>
      <c r="G505" s="39"/>
      <c r="H505" s="39"/>
      <c r="I505" s="39"/>
      <c r="J505" s="39"/>
      <c r="K505" s="39"/>
      <c r="L505" s="39"/>
      <c r="M505" s="39"/>
      <c r="N505" s="39"/>
      <c r="O505" s="39"/>
      <c r="P505" s="39"/>
      <c r="Q505" s="39"/>
      <c r="R505" s="39"/>
      <c r="S505" s="39"/>
      <c r="T505" s="39"/>
      <c r="U505" s="39"/>
      <c r="V505" s="39"/>
      <c r="W505" s="39"/>
      <c r="X505" s="39"/>
      <c r="Y505" s="39"/>
      <c r="Z505" s="39"/>
      <c r="AA505" s="39"/>
      <c r="AB505" s="39"/>
      <c r="AC505" s="39"/>
      <c r="AD505" s="39"/>
      <c r="AE505" s="533"/>
      <c r="AF505" s="503"/>
      <c r="AG505" s="503"/>
      <c r="AH505" s="524"/>
      <c r="AK505" s="77">
        <v>126</v>
      </c>
      <c r="AL505" s="39" t="s">
        <v>1723</v>
      </c>
      <c r="AM505" s="406"/>
      <c r="AN505" s="406"/>
      <c r="AO505" s="406"/>
      <c r="AP505" s="406"/>
      <c r="AQ505" s="406"/>
      <c r="AR505" s="406"/>
      <c r="AS505" s="406"/>
      <c r="AT505" s="406"/>
      <c r="AU505" s="406"/>
      <c r="AV505" s="406"/>
      <c r="AW505" s="406"/>
      <c r="AX505" s="23"/>
      <c r="AY505" s="23"/>
      <c r="AZ505" s="23"/>
      <c r="BA505" s="23"/>
      <c r="BB505" s="23"/>
      <c r="BC505" s="23"/>
      <c r="BD505" s="23"/>
      <c r="BE505" s="23"/>
      <c r="BF505" s="23"/>
      <c r="BG505" s="23"/>
      <c r="BH505" s="23"/>
      <c r="BI505" s="23"/>
      <c r="BJ505" s="23"/>
      <c r="BK505" s="569"/>
      <c r="BL505" s="503"/>
      <c r="BM505" s="503"/>
      <c r="BN505" s="524"/>
      <c r="BO505" s="569">
        <f ca="1">AE498-AE500</f>
        <v>0</v>
      </c>
      <c r="BP505" s="503"/>
      <c r="BQ505" s="503"/>
      <c r="BR505" s="524"/>
    </row>
    <row r="506" spans="1:71" ht="13.5" customHeight="1" x14ac:dyDescent="0.25">
      <c r="B506" s="60" t="s">
        <v>1724</v>
      </c>
    </row>
    <row r="510" spans="1:71" ht="13.5" customHeight="1" x14ac:dyDescent="0.25">
      <c r="B510" s="49" t="s">
        <v>1725</v>
      </c>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c r="AA510" s="32"/>
      <c r="AB510" s="32"/>
      <c r="AC510" s="32"/>
      <c r="AD510" s="32"/>
      <c r="AE510" s="32"/>
      <c r="AF510" s="32"/>
      <c r="AG510" s="32"/>
      <c r="AH510" s="32"/>
      <c r="AK510" s="49"/>
      <c r="AL510" s="32"/>
      <c r="AM510" s="32"/>
      <c r="AN510" s="32"/>
      <c r="AO510" s="32"/>
      <c r="AP510" s="32"/>
      <c r="AQ510" s="32"/>
      <c r="AR510" s="32"/>
      <c r="AS510" s="32"/>
      <c r="AT510" s="32"/>
      <c r="AU510" s="32"/>
      <c r="AV510" s="32"/>
      <c r="AW510" s="32"/>
      <c r="AX510" s="32"/>
      <c r="AY510" s="32"/>
      <c r="AZ510" s="32"/>
      <c r="BA510" s="32"/>
      <c r="BB510" s="32"/>
      <c r="BC510" s="32"/>
      <c r="BD510" s="32"/>
      <c r="BE510" s="32"/>
      <c r="BF510" s="32"/>
      <c r="BG510" s="32"/>
      <c r="BH510" s="32"/>
      <c r="BI510" s="32"/>
      <c r="BJ510" s="32"/>
      <c r="BK510" s="32"/>
      <c r="BL510" s="32"/>
      <c r="BM510" s="32"/>
      <c r="BN510" s="32"/>
      <c r="BO510" s="32"/>
      <c r="BP510" s="32"/>
      <c r="BQ510" s="32"/>
      <c r="BR510" s="32"/>
    </row>
    <row r="511" spans="1:71" ht="13.5" customHeight="1" x14ac:dyDescent="0.25">
      <c r="A511" s="41"/>
      <c r="B511" s="60"/>
      <c r="C511" s="60"/>
      <c r="D511" s="60"/>
      <c r="E511" s="60"/>
      <c r="F511" s="60"/>
      <c r="G511" s="60"/>
      <c r="H511" s="60"/>
      <c r="I511" s="60"/>
      <c r="J511" s="60"/>
      <c r="K511" s="60"/>
      <c r="L511" s="60"/>
      <c r="M511" s="60"/>
      <c r="N511" s="60"/>
      <c r="O511" s="60"/>
      <c r="P511" s="60"/>
      <c r="Q511" s="60"/>
      <c r="R511" s="60"/>
      <c r="S511" s="60"/>
      <c r="T511" s="60"/>
      <c r="U511" s="60"/>
      <c r="V511" s="60"/>
      <c r="W511" s="60"/>
      <c r="X511" s="60"/>
      <c r="Y511" s="60"/>
      <c r="Z511" s="60"/>
      <c r="AA511" s="60"/>
      <c r="AB511" s="60"/>
      <c r="AC511" s="60"/>
      <c r="AD511" s="60"/>
      <c r="AE511" s="60"/>
      <c r="AF511" s="60"/>
      <c r="AG511" s="60"/>
      <c r="AH511" s="60"/>
      <c r="AI511" s="41"/>
      <c r="AJ511" s="60"/>
      <c r="AK511" s="60"/>
      <c r="AL511" s="60"/>
      <c r="AM511" s="60"/>
      <c r="AN511" s="60"/>
      <c r="AO511" s="60"/>
      <c r="AP511" s="60"/>
      <c r="AQ511" s="60"/>
      <c r="AR511" s="60"/>
      <c r="AS511" s="60"/>
      <c r="AT511" s="60"/>
      <c r="AU511" s="60"/>
      <c r="AV511" s="60"/>
      <c r="AW511" s="60"/>
      <c r="AX511" s="60"/>
      <c r="AY511" s="60"/>
      <c r="AZ511" s="60"/>
      <c r="BA511" s="60"/>
      <c r="BB511" s="60"/>
      <c r="BC511" s="60"/>
      <c r="BD511" s="60"/>
      <c r="BE511" s="60"/>
      <c r="BF511" s="60"/>
      <c r="BG511" s="60"/>
      <c r="BH511" s="60"/>
      <c r="BI511" s="60"/>
      <c r="BJ511" s="60"/>
      <c r="BK511" s="60"/>
      <c r="BL511" s="60"/>
      <c r="BM511" s="60"/>
      <c r="BN511" s="60"/>
      <c r="BO511" s="60"/>
      <c r="BP511" s="60"/>
      <c r="BQ511" s="60"/>
      <c r="BR511" s="60"/>
      <c r="BS511" s="41"/>
    </row>
    <row r="512" spans="1:71" ht="13.5" customHeight="1" x14ac:dyDescent="0.25">
      <c r="A512" s="41"/>
      <c r="B512" s="60" t="s">
        <v>1726</v>
      </c>
      <c r="C512" s="60"/>
      <c r="D512" s="60"/>
      <c r="E512" s="60"/>
      <c r="F512" s="60"/>
      <c r="G512" s="60"/>
      <c r="H512" s="60"/>
      <c r="I512" s="60"/>
      <c r="J512" s="60"/>
      <c r="K512" s="60"/>
      <c r="L512" s="60"/>
      <c r="M512" s="60"/>
      <c r="N512" s="60"/>
      <c r="O512" s="60"/>
      <c r="P512" s="60"/>
      <c r="Q512" s="60"/>
      <c r="R512" s="60"/>
      <c r="S512" s="60"/>
      <c r="T512" s="60"/>
      <c r="U512" s="60"/>
      <c r="V512" s="60"/>
      <c r="W512" s="60"/>
      <c r="X512" s="60"/>
      <c r="Y512" s="60"/>
      <c r="Z512" s="60"/>
      <c r="AA512" s="60"/>
      <c r="AB512" s="60"/>
      <c r="AC512" s="60"/>
      <c r="AD512" s="60"/>
      <c r="AE512" s="60"/>
      <c r="AF512" s="60"/>
      <c r="AG512" s="60"/>
      <c r="AH512" s="60"/>
      <c r="AI512" s="41"/>
      <c r="AJ512" s="60"/>
      <c r="AK512" s="60" t="s">
        <v>1727</v>
      </c>
      <c r="AL512" s="60"/>
      <c r="AM512" s="60"/>
      <c r="AN512" s="60"/>
      <c r="AO512" s="60"/>
      <c r="AP512" s="60"/>
      <c r="AQ512" s="60"/>
      <c r="AR512" s="60"/>
      <c r="AS512" s="60"/>
      <c r="AT512" s="60"/>
      <c r="AU512" s="60"/>
      <c r="AV512" s="60"/>
      <c r="AW512" s="60"/>
      <c r="AX512" s="60"/>
      <c r="AY512" s="60"/>
      <c r="AZ512" s="60"/>
      <c r="BA512" s="60"/>
      <c r="BB512" s="60"/>
      <c r="BC512" s="60"/>
      <c r="BD512" s="60"/>
      <c r="BE512" s="60"/>
      <c r="BF512" s="60"/>
      <c r="BG512" s="60"/>
      <c r="BH512" s="60"/>
      <c r="BI512" s="60"/>
      <c r="BJ512" s="60"/>
      <c r="BK512" s="60"/>
      <c r="BL512" s="60"/>
      <c r="BM512" s="60"/>
      <c r="BN512" s="60"/>
      <c r="BO512" s="60"/>
      <c r="BP512" s="60"/>
      <c r="BQ512" s="60"/>
      <c r="BR512" s="60"/>
      <c r="BS512" s="38"/>
    </row>
    <row r="513" spans="1:71" ht="13.5" customHeight="1" x14ac:dyDescent="0.25">
      <c r="A513" s="41"/>
      <c r="B513" s="60" t="s">
        <v>1728</v>
      </c>
      <c r="C513" s="60"/>
      <c r="D513" s="60"/>
      <c r="E513" s="60"/>
      <c r="F513" s="60"/>
      <c r="G513" s="60"/>
      <c r="H513" s="60"/>
      <c r="I513" s="60"/>
      <c r="J513" s="60"/>
      <c r="K513" s="60"/>
      <c r="L513" s="60"/>
      <c r="M513" s="60"/>
      <c r="N513" s="60"/>
      <c r="O513" s="60"/>
      <c r="P513" s="60"/>
      <c r="Q513" s="60"/>
      <c r="R513" s="60"/>
      <c r="S513" s="60"/>
      <c r="T513" s="60"/>
      <c r="U513" s="60"/>
      <c r="V513" s="60"/>
      <c r="W513" s="60"/>
      <c r="X513" s="60"/>
      <c r="Y513" s="60"/>
      <c r="Z513" s="60"/>
      <c r="AA513" s="60"/>
      <c r="AB513" s="60"/>
      <c r="AC513" s="60"/>
      <c r="AD513" s="60"/>
      <c r="AE513" s="60"/>
      <c r="AF513" s="60"/>
      <c r="AG513" s="60"/>
      <c r="AH513" s="60"/>
      <c r="AI513" s="41"/>
      <c r="AJ513" s="60"/>
      <c r="AK513" s="60"/>
      <c r="AL513" s="60" t="s">
        <v>1729</v>
      </c>
      <c r="AM513" s="60"/>
      <c r="AN513" s="60"/>
      <c r="AO513" s="60"/>
      <c r="AP513" s="60"/>
      <c r="AQ513" s="60"/>
      <c r="AR513" s="60"/>
      <c r="AS513" s="60"/>
      <c r="AT513" s="60"/>
      <c r="AU513" s="774">
        <v>185</v>
      </c>
      <c r="AV513" s="505"/>
      <c r="AW513" s="60" t="s">
        <v>1730</v>
      </c>
      <c r="AX513" s="60"/>
      <c r="AY513" s="60"/>
      <c r="AZ513" s="60"/>
      <c r="BA513" s="60"/>
      <c r="BB513" s="60"/>
      <c r="BC513" s="60"/>
      <c r="BD513" s="60"/>
      <c r="BE513" s="60"/>
      <c r="BF513" s="60"/>
      <c r="BG513" s="60"/>
      <c r="BH513" s="60"/>
      <c r="BI513" s="60"/>
      <c r="BJ513" s="60"/>
      <c r="BK513" s="60"/>
      <c r="BL513" s="60"/>
      <c r="BM513" s="60"/>
      <c r="BN513" s="60"/>
      <c r="BO513" s="60"/>
      <c r="BP513" s="60"/>
      <c r="BQ513" s="60"/>
      <c r="BR513" s="60"/>
      <c r="BS513" s="60"/>
    </row>
    <row r="514" spans="1:71" ht="13.5" customHeight="1" x14ac:dyDescent="0.25">
      <c r="A514" s="41"/>
      <c r="B514" s="60"/>
      <c r="C514" s="60"/>
      <c r="D514" s="60"/>
      <c r="E514" s="60"/>
      <c r="F514" s="60"/>
      <c r="G514" s="60"/>
      <c r="H514" s="60"/>
      <c r="I514" s="60"/>
      <c r="J514" s="60"/>
      <c r="K514" s="60"/>
      <c r="L514" s="60"/>
      <c r="M514" s="60"/>
      <c r="N514" s="60"/>
      <c r="O514" s="60"/>
      <c r="P514" s="60"/>
      <c r="Q514" s="60"/>
      <c r="R514" s="60"/>
      <c r="S514" s="60"/>
      <c r="T514" s="60"/>
      <c r="U514" s="60"/>
      <c r="V514" s="60"/>
      <c r="W514" s="60"/>
      <c r="X514" s="60"/>
      <c r="Y514" s="60"/>
      <c r="Z514" s="60"/>
      <c r="AA514" s="60"/>
      <c r="AB514" s="60"/>
      <c r="AC514" s="60"/>
      <c r="AD514" s="60"/>
      <c r="AE514" s="60"/>
      <c r="AF514" s="60"/>
      <c r="AG514" s="60"/>
      <c r="AH514" s="60"/>
      <c r="AI514" s="41"/>
      <c r="AJ514" s="60"/>
      <c r="AK514" s="60"/>
      <c r="AL514" s="60" t="s">
        <v>1731</v>
      </c>
      <c r="AM514" s="60"/>
      <c r="AN514" s="60"/>
      <c r="AO514" s="60"/>
      <c r="AP514" s="60"/>
      <c r="AQ514" s="60"/>
      <c r="AR514" s="60"/>
      <c r="AS514" s="60"/>
      <c r="AT514" s="60"/>
      <c r="AU514" s="774">
        <v>160</v>
      </c>
      <c r="AV514" s="505"/>
      <c r="AW514" s="60" t="s">
        <v>1730</v>
      </c>
      <c r="AX514" s="60"/>
      <c r="AY514" s="60"/>
      <c r="AZ514" s="60"/>
      <c r="BA514" s="60"/>
      <c r="BB514" s="60"/>
      <c r="BC514" s="60"/>
      <c r="BD514" s="60"/>
      <c r="BE514" s="60"/>
      <c r="BF514" s="60"/>
      <c r="BG514" s="60"/>
      <c r="BH514" s="60"/>
      <c r="BI514" s="60"/>
      <c r="BJ514" s="60"/>
      <c r="BK514" s="60"/>
      <c r="BL514" s="60"/>
      <c r="BM514" s="60"/>
      <c r="BN514" s="60"/>
      <c r="BO514" s="60"/>
      <c r="BP514" s="60"/>
      <c r="BQ514" s="60"/>
      <c r="BR514" s="60"/>
      <c r="BS514" s="60"/>
    </row>
    <row r="515" spans="1:71" ht="13.5" customHeight="1" x14ac:dyDescent="0.25">
      <c r="A515" s="41"/>
      <c r="B515" s="60"/>
      <c r="C515" s="60"/>
      <c r="D515" s="60"/>
      <c r="E515" s="60"/>
      <c r="F515" s="60"/>
      <c r="G515" s="60"/>
      <c r="H515" s="60"/>
      <c r="I515" s="60"/>
      <c r="J515" s="60"/>
      <c r="K515" s="60"/>
      <c r="L515" s="60"/>
      <c r="M515" s="60"/>
      <c r="N515" s="60"/>
      <c r="O515" s="60"/>
      <c r="P515" s="60"/>
      <c r="Q515" s="60"/>
      <c r="R515" s="60"/>
      <c r="S515" s="60"/>
      <c r="T515" s="60"/>
      <c r="U515" s="60"/>
      <c r="V515" s="60"/>
      <c r="W515" s="60"/>
      <c r="X515" s="60"/>
      <c r="Y515" s="60"/>
      <c r="Z515" s="60"/>
      <c r="AA515" s="60"/>
      <c r="AB515" s="60"/>
      <c r="AC515" s="60"/>
      <c r="AD515" s="60"/>
      <c r="AE515" s="60"/>
      <c r="AF515" s="60"/>
      <c r="AG515" s="60"/>
      <c r="AH515" s="60"/>
      <c r="AI515" s="41"/>
      <c r="AJ515" s="60"/>
      <c r="AK515" s="60"/>
      <c r="AL515" s="60" t="s">
        <v>1732</v>
      </c>
      <c r="AM515" s="60"/>
      <c r="AN515" s="60"/>
      <c r="AO515" s="60"/>
      <c r="AP515" s="60"/>
      <c r="AQ515" s="60"/>
      <c r="AR515" s="60"/>
      <c r="AS515" s="60"/>
      <c r="AT515" s="60"/>
      <c r="AU515" s="774">
        <v>85</v>
      </c>
      <c r="AV515" s="505"/>
      <c r="AW515" s="60" t="s">
        <v>1730</v>
      </c>
      <c r="AX515" s="60"/>
      <c r="AY515" s="60"/>
      <c r="AZ515" s="60"/>
      <c r="BA515" s="60"/>
      <c r="BB515" s="60"/>
      <c r="BC515" s="60"/>
      <c r="BD515" s="60"/>
      <c r="BE515" s="60"/>
      <c r="BF515" s="60"/>
      <c r="BG515" s="60"/>
      <c r="BH515" s="60"/>
      <c r="BI515" s="60"/>
      <c r="BJ515" s="60"/>
      <c r="BK515" s="60"/>
      <c r="BL515" s="60"/>
      <c r="BM515" s="60"/>
      <c r="BN515" s="60"/>
      <c r="BO515" s="60"/>
      <c r="BP515" s="60"/>
      <c r="BQ515" s="60"/>
      <c r="BR515" s="60"/>
      <c r="BS515" s="60"/>
    </row>
    <row r="516" spans="1:71" ht="13.5" customHeight="1" x14ac:dyDescent="0.25">
      <c r="A516" s="41"/>
      <c r="B516" s="60"/>
      <c r="C516" s="60"/>
      <c r="D516" s="60"/>
      <c r="E516" s="60"/>
      <c r="F516" s="60"/>
      <c r="G516" s="60"/>
      <c r="H516" s="60"/>
      <c r="I516" s="60"/>
      <c r="J516" s="60"/>
      <c r="K516" s="60"/>
      <c r="L516" s="60"/>
      <c r="M516" s="60"/>
      <c r="N516" s="60"/>
      <c r="O516" s="60"/>
      <c r="P516" s="60"/>
      <c r="Q516" s="60"/>
      <c r="R516" s="60"/>
      <c r="S516" s="60"/>
      <c r="T516" s="60"/>
      <c r="U516" s="60"/>
      <c r="V516" s="60"/>
      <c r="W516" s="60"/>
      <c r="X516" s="60"/>
      <c r="Y516" s="60"/>
      <c r="Z516" s="60"/>
      <c r="AA516" s="60"/>
      <c r="AB516" s="60"/>
      <c r="AC516" s="60"/>
      <c r="AD516" s="60"/>
      <c r="AE516" s="60"/>
      <c r="AF516" s="60"/>
      <c r="AG516" s="60"/>
      <c r="AH516" s="60"/>
      <c r="AI516" s="41"/>
      <c r="AJ516" s="60"/>
      <c r="AK516" s="60"/>
      <c r="AL516" s="60" t="s">
        <v>1733</v>
      </c>
      <c r="AM516" s="60"/>
      <c r="AN516" s="60"/>
      <c r="AO516" s="60"/>
      <c r="AP516" s="60"/>
      <c r="AQ516" s="60"/>
      <c r="AR516" s="60"/>
      <c r="AS516" s="60"/>
      <c r="AT516" s="60"/>
      <c r="AU516" s="774">
        <v>85</v>
      </c>
      <c r="AV516" s="505"/>
      <c r="AW516" s="60" t="s">
        <v>1730</v>
      </c>
      <c r="AX516" s="60"/>
      <c r="AY516" s="60"/>
      <c r="AZ516" s="60"/>
      <c r="BA516" s="60"/>
      <c r="BB516" s="60"/>
      <c r="BC516" s="60"/>
      <c r="BD516" s="60"/>
      <c r="BE516" s="60"/>
      <c r="BF516" s="60"/>
      <c r="BG516" s="60"/>
      <c r="BH516" s="60"/>
      <c r="BI516" s="60"/>
      <c r="BJ516" s="60"/>
      <c r="BK516" s="60"/>
      <c r="BL516" s="60"/>
      <c r="BM516" s="60"/>
      <c r="BN516" s="60"/>
      <c r="BO516" s="60"/>
      <c r="BP516" s="60"/>
      <c r="BQ516" s="60"/>
      <c r="BR516" s="60"/>
      <c r="BS516" s="60"/>
    </row>
    <row r="517" spans="1:71" ht="13.5" customHeight="1" x14ac:dyDescent="0.25">
      <c r="A517" s="41"/>
      <c r="B517" s="60" t="s">
        <v>1734</v>
      </c>
      <c r="C517" s="60"/>
      <c r="D517" s="60"/>
      <c r="E517" s="60"/>
      <c r="F517" s="60"/>
      <c r="G517" s="60"/>
      <c r="H517" s="60"/>
      <c r="I517" s="775">
        <v>4.8499999999999996</v>
      </c>
      <c r="J517" s="505"/>
      <c r="K517" s="60" t="s">
        <v>1735</v>
      </c>
      <c r="L517" s="60"/>
      <c r="M517" s="60"/>
      <c r="N517" s="60"/>
      <c r="O517" s="60" t="s">
        <v>1736</v>
      </c>
      <c r="P517" s="60"/>
      <c r="Q517" s="60"/>
      <c r="R517" s="60"/>
      <c r="S517" s="60"/>
      <c r="T517" s="60"/>
      <c r="U517" s="775">
        <v>11.8</v>
      </c>
      <c r="V517" s="505"/>
      <c r="W517" s="60" t="s">
        <v>1735</v>
      </c>
      <c r="X517" s="60"/>
      <c r="Y517" s="60"/>
      <c r="Z517" s="60"/>
      <c r="AA517" s="60"/>
      <c r="AB517" s="60"/>
      <c r="AC517" s="60"/>
      <c r="AD517" s="60"/>
      <c r="AE517" s="60"/>
      <c r="AF517" s="60"/>
      <c r="AG517" s="60"/>
      <c r="AH517" s="60"/>
      <c r="AI517" s="41"/>
      <c r="AJ517" s="60"/>
      <c r="AK517" s="60"/>
      <c r="AL517" s="60"/>
      <c r="AM517" s="60"/>
      <c r="AN517" s="60"/>
      <c r="AO517" s="60"/>
      <c r="AP517" s="60"/>
      <c r="AQ517" s="60"/>
      <c r="AR517" s="60"/>
      <c r="AS517" s="60"/>
      <c r="AT517" s="60"/>
      <c r="AU517" s="60"/>
      <c r="AV517" s="60"/>
      <c r="AW517" s="60"/>
      <c r="AX517" s="60"/>
      <c r="AY517" s="60"/>
      <c r="AZ517" s="60"/>
      <c r="BA517" s="60"/>
      <c r="BB517" s="60"/>
      <c r="BC517" s="60"/>
      <c r="BD517" s="60"/>
      <c r="BE517" s="60"/>
      <c r="BF517" s="60"/>
      <c r="BG517" s="60"/>
      <c r="BH517" s="60"/>
      <c r="BI517" s="60"/>
      <c r="BJ517" s="60"/>
      <c r="BK517" s="60"/>
      <c r="BL517" s="60"/>
      <c r="BM517" s="60"/>
      <c r="BN517" s="60"/>
      <c r="BO517" s="60"/>
      <c r="BP517" s="60"/>
      <c r="BQ517" s="60"/>
      <c r="BR517" s="60"/>
      <c r="BS517" s="60"/>
    </row>
    <row r="518" spans="1:71" ht="13.5" customHeight="1" x14ac:dyDescent="0.25">
      <c r="A518" s="41"/>
      <c r="B518" s="60" t="s">
        <v>1737</v>
      </c>
      <c r="C518" s="60"/>
      <c r="D518" s="60"/>
      <c r="E518" s="60"/>
      <c r="F518" s="60"/>
      <c r="G518" s="60"/>
      <c r="H518" s="60"/>
      <c r="I518" s="775">
        <v>7.1</v>
      </c>
      <c r="J518" s="505"/>
      <c r="K518" s="60" t="s">
        <v>1735</v>
      </c>
      <c r="L518" s="60"/>
      <c r="M518" s="60"/>
      <c r="N518" s="60"/>
      <c r="O518" s="60" t="s">
        <v>1738</v>
      </c>
      <c r="P518" s="60"/>
      <c r="Q518" s="60"/>
      <c r="R518" s="60"/>
      <c r="S518" s="60"/>
      <c r="T518" s="60"/>
      <c r="U518" s="775">
        <v>3</v>
      </c>
      <c r="V518" s="505"/>
      <c r="W518" s="60" t="s">
        <v>1735</v>
      </c>
      <c r="X518" s="60"/>
      <c r="Y518" s="60"/>
      <c r="Z518" s="60"/>
      <c r="AA518" s="60"/>
      <c r="AB518" s="60"/>
      <c r="AC518" s="60"/>
      <c r="AD518" s="60"/>
      <c r="AE518" s="60"/>
      <c r="AF518" s="60"/>
      <c r="AG518" s="60"/>
      <c r="AH518" s="60"/>
      <c r="AI518" s="41"/>
      <c r="AJ518" s="60"/>
      <c r="AK518" s="60"/>
      <c r="AL518" s="60"/>
      <c r="AM518" s="60"/>
      <c r="AN518" s="60"/>
      <c r="AO518" s="60"/>
      <c r="AP518" s="60"/>
      <c r="AQ518" s="60"/>
      <c r="AR518" s="60"/>
      <c r="AS518" s="60"/>
      <c r="AT518" s="60"/>
      <c r="AU518" s="60"/>
      <c r="AV518" s="60"/>
      <c r="AW518" s="60"/>
      <c r="AX518" s="60"/>
      <c r="AY518" s="60"/>
      <c r="AZ518" s="60"/>
      <c r="BA518" s="60"/>
      <c r="BB518" s="60"/>
      <c r="BC518" s="60"/>
      <c r="BD518" s="60"/>
      <c r="BE518" s="60"/>
      <c r="BF518" s="60"/>
      <c r="BG518" s="60"/>
      <c r="BH518" s="60"/>
      <c r="BI518" s="60"/>
      <c r="BJ518" s="60"/>
      <c r="BK518" s="60"/>
      <c r="BL518" s="60"/>
      <c r="BM518" s="60"/>
      <c r="BN518" s="60"/>
      <c r="BO518" s="60"/>
      <c r="BP518" s="60"/>
      <c r="BQ518" s="60"/>
      <c r="BR518" s="60"/>
      <c r="BS518" s="60"/>
    </row>
    <row r="519" spans="1:71" ht="13.5" customHeight="1" x14ac:dyDescent="0.25">
      <c r="A519" s="41"/>
      <c r="B519" s="60" t="s">
        <v>1739</v>
      </c>
      <c r="C519" s="60"/>
      <c r="D519" s="60"/>
      <c r="E519" s="60"/>
      <c r="F519" s="60"/>
      <c r="G519" s="60"/>
      <c r="H519" s="60"/>
      <c r="I519" s="775">
        <v>7.1</v>
      </c>
      <c r="J519" s="505"/>
      <c r="K519" s="60" t="s">
        <v>1735</v>
      </c>
      <c r="L519" s="60"/>
      <c r="M519" s="60"/>
      <c r="N519" s="60"/>
      <c r="O519" s="60" t="s">
        <v>1740</v>
      </c>
      <c r="P519" s="60"/>
      <c r="Q519" s="60"/>
      <c r="R519" s="60"/>
      <c r="S519" s="60"/>
      <c r="T519" s="60"/>
      <c r="U519" s="775">
        <v>3.5</v>
      </c>
      <c r="V519" s="505"/>
      <c r="W519" s="60" t="s">
        <v>1735</v>
      </c>
      <c r="X519" s="60"/>
      <c r="Y519" s="60"/>
      <c r="Z519" s="60"/>
      <c r="AA519" s="60"/>
      <c r="AB519" s="60"/>
      <c r="AC519" s="60"/>
      <c r="AD519" s="60"/>
      <c r="AE519" s="60"/>
      <c r="AF519" s="60"/>
      <c r="AG519" s="60"/>
      <c r="AH519" s="60"/>
      <c r="AI519" s="41"/>
      <c r="AJ519" s="60"/>
      <c r="AK519" s="60" t="s">
        <v>1741</v>
      </c>
      <c r="AL519" s="60"/>
      <c r="AM519" s="60"/>
      <c r="AN519" s="60"/>
      <c r="AO519" s="60"/>
      <c r="AP519" s="60"/>
      <c r="AQ519" s="60"/>
      <c r="AR519" s="60"/>
      <c r="AS519" s="60"/>
      <c r="AT519" s="774">
        <v>50</v>
      </c>
      <c r="AU519" s="505"/>
      <c r="AV519" s="60" t="s">
        <v>1742</v>
      </c>
      <c r="AW519" s="60"/>
      <c r="AX519" s="60"/>
      <c r="AY519" s="60"/>
      <c r="AZ519" s="60"/>
      <c r="BA519" s="60"/>
      <c r="BB519" s="60"/>
      <c r="BC519" s="60"/>
      <c r="BD519" s="60"/>
      <c r="BE519" s="60"/>
      <c r="BF519" s="60"/>
      <c r="BG519" s="60"/>
      <c r="BH519" s="60"/>
      <c r="BI519" s="60"/>
      <c r="BJ519" s="60"/>
      <c r="BK519" s="60"/>
      <c r="BL519" s="60"/>
      <c r="BM519" s="60"/>
      <c r="BN519" s="60"/>
      <c r="BO519" s="60"/>
      <c r="BP519" s="60"/>
      <c r="BQ519" s="60"/>
      <c r="BR519" s="60"/>
      <c r="BS519" s="60"/>
    </row>
    <row r="520" spans="1:71" ht="13.5" customHeight="1" x14ac:dyDescent="0.25">
      <c r="A520" s="41"/>
      <c r="B520" s="60" t="s">
        <v>1743</v>
      </c>
      <c r="C520" s="60"/>
      <c r="D520" s="60"/>
      <c r="E520" s="60"/>
      <c r="F520" s="60"/>
      <c r="G520" s="60"/>
      <c r="H520" s="60"/>
      <c r="I520" s="774">
        <v>90</v>
      </c>
      <c r="J520" s="505"/>
      <c r="K520" s="60" t="s">
        <v>1744</v>
      </c>
      <c r="L520" s="60"/>
      <c r="M520" s="60"/>
      <c r="N520" s="60"/>
      <c r="O520" s="60" t="s">
        <v>1745</v>
      </c>
      <c r="P520" s="60"/>
      <c r="Q520" s="60"/>
      <c r="R520" s="60"/>
      <c r="S520" s="60"/>
      <c r="T520" s="60"/>
      <c r="U520" s="775">
        <v>3.25</v>
      </c>
      <c r="V520" s="505"/>
      <c r="W520" s="60" t="s">
        <v>1735</v>
      </c>
      <c r="X520" s="60"/>
      <c r="Y520" s="60"/>
      <c r="Z520" s="60"/>
      <c r="AA520" s="60"/>
      <c r="AB520" s="60"/>
      <c r="AC520" s="60"/>
      <c r="AD520" s="60"/>
      <c r="AE520" s="60"/>
      <c r="AF520" s="60"/>
      <c r="AG520" s="60"/>
      <c r="AH520" s="60"/>
      <c r="AI520" s="41"/>
      <c r="AJ520" s="60"/>
      <c r="AK520" s="60" t="s">
        <v>1746</v>
      </c>
      <c r="AL520" s="60"/>
      <c r="AM520" s="60"/>
      <c r="AN520" s="60"/>
      <c r="AO520" s="60"/>
      <c r="AP520" s="60"/>
      <c r="AQ520" s="60"/>
      <c r="AR520" s="60"/>
      <c r="AS520" s="60"/>
      <c r="AT520" s="774">
        <v>70</v>
      </c>
      <c r="AU520" s="505"/>
      <c r="AV520" s="60" t="s">
        <v>1747</v>
      </c>
      <c r="AW520" s="60"/>
      <c r="AX520" s="60"/>
      <c r="AY520" s="60"/>
      <c r="AZ520" s="60"/>
      <c r="BA520" s="60"/>
      <c r="BB520" s="60"/>
      <c r="BC520" s="60"/>
      <c r="BD520" s="60"/>
      <c r="BE520" s="60"/>
      <c r="BF520" s="60"/>
      <c r="BG520" s="60"/>
      <c r="BH520" s="60"/>
      <c r="BI520" s="60"/>
      <c r="BJ520" s="60"/>
      <c r="BK520" s="60"/>
      <c r="BL520" s="60"/>
      <c r="BM520" s="60"/>
      <c r="BN520" s="60"/>
      <c r="BO520" s="60"/>
      <c r="BP520" s="60"/>
      <c r="BQ520" s="60"/>
      <c r="BR520" s="60"/>
      <c r="BS520" s="60"/>
    </row>
    <row r="521" spans="1:71" ht="13.5" customHeight="1" x14ac:dyDescent="0.25">
      <c r="A521" s="41"/>
      <c r="B521" s="60"/>
      <c r="C521" s="60"/>
      <c r="D521" s="60"/>
      <c r="E521" s="60"/>
      <c r="F521" s="60"/>
      <c r="G521" s="60"/>
      <c r="H521" s="60"/>
      <c r="I521" s="60"/>
      <c r="J521" s="60"/>
      <c r="K521" s="60"/>
      <c r="L521" s="60"/>
      <c r="M521" s="60"/>
      <c r="N521" s="60"/>
      <c r="O521" s="60"/>
      <c r="P521" s="60"/>
      <c r="Q521" s="60"/>
      <c r="R521" s="60"/>
      <c r="S521" s="60"/>
      <c r="T521" s="60"/>
      <c r="U521" s="60"/>
      <c r="V521" s="60"/>
      <c r="W521" s="60"/>
      <c r="X521" s="60"/>
      <c r="Y521" s="60"/>
      <c r="Z521" s="60"/>
      <c r="AA521" s="60"/>
      <c r="AB521" s="60"/>
      <c r="AC521" s="60"/>
      <c r="AD521" s="60"/>
      <c r="AE521" s="60"/>
      <c r="AF521" s="60"/>
      <c r="AG521" s="60"/>
      <c r="AH521" s="60"/>
      <c r="AI521" s="41"/>
      <c r="AJ521" s="60"/>
      <c r="AK521" s="60" t="s">
        <v>1748</v>
      </c>
      <c r="AL521" s="60"/>
      <c r="AM521" s="60"/>
      <c r="AN521" s="60"/>
      <c r="AO521" s="60"/>
      <c r="AP521" s="60"/>
      <c r="AQ521" s="60"/>
      <c r="AR521" s="60"/>
      <c r="AS521" s="60"/>
      <c r="AT521" s="774">
        <v>38</v>
      </c>
      <c r="AU521" s="505"/>
      <c r="AV521" s="60" t="s">
        <v>1749</v>
      </c>
      <c r="AW521" s="60"/>
      <c r="AX521" s="60"/>
      <c r="AY521" s="60"/>
      <c r="AZ521" s="60"/>
      <c r="BA521" s="60"/>
      <c r="BB521" s="60"/>
      <c r="BC521" s="60"/>
      <c r="BD521" s="60"/>
      <c r="BE521" s="60"/>
      <c r="BF521" s="60"/>
      <c r="BG521" s="60"/>
      <c r="BH521" s="60"/>
      <c r="BI521" s="60"/>
      <c r="BJ521" s="60"/>
      <c r="BK521" s="60"/>
      <c r="BL521" s="60"/>
      <c r="BM521" s="60"/>
      <c r="BN521" s="60"/>
      <c r="BO521" s="60"/>
      <c r="BP521" s="60"/>
      <c r="BQ521" s="60"/>
      <c r="BR521" s="60"/>
      <c r="BS521" s="60"/>
    </row>
    <row r="522" spans="1:71" ht="13.5" customHeight="1" x14ac:dyDescent="0.25">
      <c r="A522" s="41"/>
      <c r="B522" s="60"/>
      <c r="C522" s="60"/>
      <c r="D522" s="60"/>
      <c r="E522" s="60"/>
      <c r="F522" s="60"/>
      <c r="G522" s="60"/>
      <c r="H522" s="60"/>
      <c r="I522" s="60"/>
      <c r="J522" s="60"/>
      <c r="K522" s="60"/>
      <c r="L522" s="60"/>
      <c r="M522" s="60"/>
      <c r="N522" s="60"/>
      <c r="O522" s="60"/>
      <c r="P522" s="60"/>
      <c r="Q522" s="60"/>
      <c r="R522" s="60"/>
      <c r="S522" s="60"/>
      <c r="T522" s="60"/>
      <c r="U522" s="60"/>
      <c r="V522" s="60"/>
      <c r="W522" s="60"/>
      <c r="X522" s="60"/>
      <c r="Y522" s="60"/>
      <c r="Z522" s="60"/>
      <c r="AA522" s="60"/>
      <c r="AB522" s="60"/>
      <c r="AC522" s="60"/>
      <c r="AD522" s="60"/>
      <c r="AE522" s="60"/>
      <c r="AF522" s="60"/>
      <c r="AG522" s="60"/>
      <c r="AH522" s="60"/>
      <c r="AI522" s="41"/>
      <c r="AJ522" s="60"/>
      <c r="AK522" s="60"/>
      <c r="AL522" s="60"/>
      <c r="AM522" s="60"/>
      <c r="AN522" s="60"/>
      <c r="AO522" s="60"/>
      <c r="AP522" s="60"/>
      <c r="AQ522" s="60"/>
      <c r="AR522" s="60"/>
      <c r="AS522" s="60"/>
      <c r="AT522" s="60"/>
      <c r="AU522" s="60"/>
      <c r="AV522" s="60"/>
      <c r="AW522" s="60"/>
      <c r="AX522" s="60"/>
      <c r="AY522" s="60"/>
      <c r="AZ522" s="60"/>
      <c r="BA522" s="60"/>
      <c r="BB522" s="60"/>
      <c r="BC522" s="60"/>
      <c r="BD522" s="60"/>
      <c r="BE522" s="60"/>
      <c r="BF522" s="60"/>
      <c r="BG522" s="60"/>
      <c r="BH522" s="60"/>
      <c r="BI522" s="60"/>
      <c r="BJ522" s="60"/>
      <c r="BK522" s="60"/>
      <c r="BL522" s="60"/>
      <c r="BM522" s="60"/>
      <c r="BN522" s="60"/>
      <c r="BO522" s="60"/>
      <c r="BP522" s="60"/>
      <c r="BQ522" s="60"/>
      <c r="BR522" s="60"/>
      <c r="BS522" s="60"/>
    </row>
    <row r="523" spans="1:71" ht="13.5" customHeight="1" x14ac:dyDescent="0.25">
      <c r="A523" s="41"/>
      <c r="B523" s="60"/>
      <c r="C523" s="60"/>
      <c r="D523" s="60"/>
      <c r="E523" s="60"/>
      <c r="F523" s="60"/>
      <c r="G523" s="60"/>
      <c r="H523" s="60"/>
      <c r="I523" s="60"/>
      <c r="J523" s="60"/>
      <c r="K523" s="60"/>
      <c r="L523" s="60"/>
      <c r="M523" s="60"/>
      <c r="N523" s="60"/>
      <c r="O523" s="60"/>
      <c r="P523" s="60"/>
      <c r="Q523" s="60"/>
      <c r="R523" s="60"/>
      <c r="S523" s="60"/>
      <c r="T523" s="60"/>
      <c r="U523" s="60"/>
      <c r="V523" s="60"/>
      <c r="W523" s="60"/>
      <c r="X523" s="60"/>
      <c r="Y523" s="60"/>
      <c r="Z523" s="60"/>
      <c r="AA523" s="60"/>
      <c r="AB523" s="60"/>
      <c r="AC523" s="60"/>
      <c r="AD523" s="60"/>
      <c r="AE523" s="60"/>
      <c r="AF523" s="60"/>
      <c r="AG523" s="60"/>
      <c r="AH523" s="60"/>
      <c r="AI523" s="41"/>
      <c r="AJ523" s="60"/>
      <c r="AK523" s="60"/>
      <c r="AL523" s="60"/>
      <c r="AM523" s="60"/>
      <c r="AN523" s="60"/>
      <c r="AO523" s="60"/>
      <c r="AP523" s="60"/>
      <c r="AQ523" s="60"/>
      <c r="AR523" s="60"/>
      <c r="AS523" s="60"/>
      <c r="AT523" s="60"/>
      <c r="AU523" s="60"/>
      <c r="AV523" s="60"/>
      <c r="AW523" s="60"/>
      <c r="AX523" s="60"/>
      <c r="AY523" s="60"/>
      <c r="AZ523" s="60"/>
      <c r="BA523" s="60"/>
      <c r="BB523" s="60"/>
      <c r="BC523" s="60"/>
      <c r="BD523" s="60"/>
      <c r="BE523" s="60"/>
      <c r="BF523" s="60"/>
      <c r="BG523" s="60"/>
      <c r="BH523" s="60"/>
      <c r="BI523" s="60"/>
      <c r="BJ523" s="60"/>
      <c r="BK523" s="60"/>
      <c r="BL523" s="60"/>
      <c r="BM523" s="60"/>
      <c r="BN523" s="60"/>
      <c r="BO523" s="60"/>
      <c r="BP523" s="60"/>
      <c r="BQ523" s="60"/>
      <c r="BR523" s="60"/>
      <c r="BS523" s="60"/>
    </row>
    <row r="524" spans="1:71" ht="13.5" customHeight="1" x14ac:dyDescent="0.25">
      <c r="A524" s="41"/>
      <c r="B524" s="60" t="s">
        <v>1750</v>
      </c>
      <c r="C524" s="60"/>
      <c r="D524" s="60"/>
      <c r="E524" s="60"/>
      <c r="F524" s="60"/>
      <c r="G524" s="60"/>
      <c r="H524" s="60"/>
      <c r="I524" s="60"/>
      <c r="J524" s="60"/>
      <c r="K524" s="60"/>
      <c r="L524" s="60"/>
      <c r="M524" s="60"/>
      <c r="N524" s="60"/>
      <c r="O524" s="60"/>
      <c r="P524" s="60"/>
      <c r="Q524" s="60"/>
      <c r="R524" s="60"/>
      <c r="S524" s="60"/>
      <c r="T524" s="60"/>
      <c r="U524" s="60"/>
      <c r="V524" s="60"/>
      <c r="W524" s="60"/>
      <c r="X524" s="60"/>
      <c r="Y524" s="60"/>
      <c r="Z524" s="60"/>
      <c r="AA524" s="60"/>
      <c r="AB524" s="60"/>
      <c r="AC524" s="60"/>
      <c r="AD524" s="60"/>
      <c r="AE524" s="60"/>
      <c r="AF524" s="60"/>
      <c r="AG524" s="60"/>
      <c r="AH524" s="60"/>
      <c r="AI524" s="41"/>
      <c r="AJ524" s="60"/>
      <c r="AK524" s="60"/>
      <c r="AL524" s="60"/>
      <c r="AM524" s="60"/>
      <c r="AN524" s="60"/>
      <c r="AO524" s="60"/>
      <c r="AP524" s="60"/>
      <c r="AQ524" s="60"/>
      <c r="AR524" s="60"/>
      <c r="AS524" s="60"/>
      <c r="AT524" s="60"/>
      <c r="AU524" s="60"/>
      <c r="AV524" s="60"/>
      <c r="AW524" s="60"/>
      <c r="AX524" s="60"/>
      <c r="AY524" s="60"/>
      <c r="AZ524" s="60"/>
      <c r="BA524" s="60"/>
      <c r="BB524" s="60"/>
      <c r="BC524" s="60"/>
      <c r="BD524" s="60"/>
      <c r="BE524" s="60"/>
      <c r="BF524" s="60"/>
      <c r="BG524" s="60"/>
      <c r="BH524" s="60"/>
      <c r="BI524" s="60"/>
      <c r="BJ524" s="60"/>
      <c r="BK524" s="60"/>
      <c r="BL524" s="60"/>
      <c r="BM524" s="60"/>
      <c r="BN524" s="60"/>
      <c r="BO524" s="60"/>
      <c r="BP524" s="60"/>
      <c r="BQ524" s="60"/>
      <c r="BR524" s="60"/>
      <c r="BS524" s="60"/>
    </row>
    <row r="525" spans="1:71" ht="13.5" customHeight="1" x14ac:dyDescent="0.25">
      <c r="A525" s="41"/>
      <c r="B525" s="60"/>
      <c r="C525" s="60" t="s">
        <v>1751</v>
      </c>
      <c r="D525" s="60"/>
      <c r="E525" s="60"/>
      <c r="F525" s="60"/>
      <c r="G525" s="60"/>
      <c r="H525" s="60"/>
      <c r="I525" s="775">
        <v>44</v>
      </c>
      <c r="J525" s="505"/>
      <c r="K525" s="60" t="s">
        <v>1752</v>
      </c>
      <c r="L525" s="60"/>
      <c r="M525" s="60"/>
      <c r="N525" s="60"/>
      <c r="O525" s="60" t="s">
        <v>1753</v>
      </c>
      <c r="P525" s="60"/>
      <c r="Q525" s="60"/>
      <c r="R525" s="60"/>
      <c r="S525" s="60"/>
      <c r="T525" s="60"/>
      <c r="U525" s="775">
        <v>46</v>
      </c>
      <c r="V525" s="505"/>
      <c r="W525" s="60" t="s">
        <v>1752</v>
      </c>
      <c r="X525" s="60"/>
      <c r="Y525" s="60"/>
      <c r="Z525" s="60"/>
      <c r="AA525" s="60"/>
      <c r="AB525" s="60"/>
      <c r="AC525" s="60"/>
      <c r="AD525" s="60"/>
      <c r="AE525" s="60"/>
      <c r="AF525" s="60"/>
      <c r="AG525" s="60"/>
      <c r="AH525" s="60"/>
      <c r="AI525" s="41"/>
      <c r="AJ525" s="60"/>
      <c r="AK525" s="60" t="s">
        <v>1754</v>
      </c>
      <c r="AL525" s="60"/>
      <c r="AM525" s="60"/>
      <c r="AN525" s="60"/>
      <c r="AO525" s="60"/>
      <c r="AP525" s="60"/>
      <c r="AQ525" s="60"/>
      <c r="AR525" s="60"/>
      <c r="AS525" s="60"/>
      <c r="AT525" s="60"/>
      <c r="AU525" s="60"/>
      <c r="AV525" s="60"/>
      <c r="AW525" s="60"/>
      <c r="AX525" s="60"/>
      <c r="AY525" s="60"/>
      <c r="AZ525" s="60"/>
      <c r="BA525" s="60"/>
      <c r="BB525" s="60"/>
      <c r="BC525" s="60"/>
      <c r="BD525" s="60"/>
      <c r="BE525" s="60"/>
      <c r="BF525" s="60"/>
      <c r="BG525" s="60"/>
      <c r="BH525" s="60"/>
      <c r="BI525" s="60"/>
      <c r="BJ525" s="60"/>
      <c r="BK525" s="60"/>
      <c r="BL525" s="60"/>
      <c r="BM525" s="60"/>
      <c r="BN525" s="60"/>
      <c r="BO525" s="60"/>
      <c r="BP525" s="60"/>
      <c r="BQ525" s="60"/>
      <c r="BR525" s="60"/>
      <c r="BS525" s="60"/>
    </row>
    <row r="526" spans="1:71" ht="13.5" customHeight="1" x14ac:dyDescent="0.25">
      <c r="A526" s="41"/>
      <c r="B526" s="60"/>
      <c r="C526" s="60" t="s">
        <v>1755</v>
      </c>
      <c r="D526" s="60"/>
      <c r="E526" s="60"/>
      <c r="F526" s="60"/>
      <c r="G526" s="60"/>
      <c r="H526" s="60"/>
      <c r="I526" s="775">
        <v>46.5</v>
      </c>
      <c r="J526" s="505"/>
      <c r="K526" s="60" t="s">
        <v>1752</v>
      </c>
      <c r="L526" s="60"/>
      <c r="M526" s="60"/>
      <c r="N526" s="60"/>
      <c r="O526" s="60" t="s">
        <v>1756</v>
      </c>
      <c r="P526" s="60"/>
      <c r="Q526" s="60"/>
      <c r="R526" s="60"/>
      <c r="S526" s="60"/>
      <c r="T526" s="60"/>
      <c r="U526" s="775">
        <v>46.5</v>
      </c>
      <c r="V526" s="505"/>
      <c r="W526" s="60" t="s">
        <v>1752</v>
      </c>
      <c r="X526" s="60"/>
      <c r="Y526" s="60"/>
      <c r="Z526" s="60"/>
      <c r="AA526" s="60"/>
      <c r="AB526" s="60"/>
      <c r="AC526" s="60"/>
      <c r="AD526" s="60"/>
      <c r="AE526" s="60"/>
      <c r="AF526" s="60"/>
      <c r="AG526" s="60"/>
      <c r="AH526" s="60"/>
      <c r="AI526" s="41"/>
      <c r="AJ526" s="60"/>
      <c r="AK526" s="60"/>
      <c r="AL526" s="60" t="s">
        <v>1757</v>
      </c>
      <c r="AM526" s="60"/>
      <c r="AN526" s="60"/>
      <c r="AO526" s="60"/>
      <c r="AP526" s="60"/>
      <c r="AQ526" s="60"/>
      <c r="AR526" s="774">
        <v>165</v>
      </c>
      <c r="AS526" s="505"/>
      <c r="AT526" s="60" t="s">
        <v>1758</v>
      </c>
      <c r="AU526" s="60"/>
      <c r="AV526" s="60"/>
      <c r="AW526" s="60"/>
      <c r="AX526" s="60"/>
      <c r="AY526" s="60"/>
      <c r="AZ526" s="60"/>
      <c r="BA526" s="60"/>
      <c r="BB526" s="60"/>
      <c r="BC526" s="60"/>
      <c r="BD526" s="60"/>
      <c r="BE526" s="60"/>
      <c r="BF526" s="60"/>
      <c r="BG526" s="60"/>
      <c r="BH526" s="60"/>
      <c r="BI526" s="60"/>
      <c r="BJ526" s="60"/>
      <c r="BK526" s="60"/>
      <c r="BL526" s="60"/>
      <c r="BM526" s="60"/>
      <c r="BN526" s="60"/>
      <c r="BO526" s="60"/>
      <c r="BP526" s="60"/>
      <c r="BQ526" s="60"/>
      <c r="BR526" s="60"/>
      <c r="BS526" s="60"/>
    </row>
    <row r="527" spans="1:71" ht="13.5" customHeight="1" x14ac:dyDescent="0.25">
      <c r="A527" s="41"/>
      <c r="B527" s="60"/>
      <c r="C527" s="60" t="s">
        <v>1759</v>
      </c>
      <c r="D527" s="60"/>
      <c r="E527" s="60"/>
      <c r="F527" s="60"/>
      <c r="G527" s="60"/>
      <c r="H527" s="60"/>
      <c r="I527" s="775">
        <v>46.5</v>
      </c>
      <c r="J527" s="505"/>
      <c r="K527" s="60" t="s">
        <v>1752</v>
      </c>
      <c r="L527" s="60"/>
      <c r="M527" s="60"/>
      <c r="N527" s="60"/>
      <c r="O527" s="60" t="s">
        <v>1760</v>
      </c>
      <c r="P527" s="60"/>
      <c r="Q527" s="60"/>
      <c r="R527" s="60"/>
      <c r="S527" s="60"/>
      <c r="T527" s="60"/>
      <c r="U527" s="775">
        <v>30</v>
      </c>
      <c r="V527" s="505"/>
      <c r="W527" s="60" t="s">
        <v>1752</v>
      </c>
      <c r="X527" s="60"/>
      <c r="Y527" s="60"/>
      <c r="Z527" s="60"/>
      <c r="AA527" s="60"/>
      <c r="AB527" s="60"/>
      <c r="AC527" s="60"/>
      <c r="AD527" s="60"/>
      <c r="AE527" s="60"/>
      <c r="AF527" s="60"/>
      <c r="AG527" s="60"/>
      <c r="AH527" s="60"/>
      <c r="AI527" s="41"/>
      <c r="AJ527" s="60"/>
      <c r="AK527" s="60"/>
      <c r="AL527" s="60" t="s">
        <v>1761</v>
      </c>
      <c r="AM527" s="60"/>
      <c r="AN527" s="60"/>
      <c r="AO527" s="60"/>
      <c r="AP527" s="60"/>
      <c r="AQ527" s="60"/>
      <c r="AR527" s="774">
        <v>140</v>
      </c>
      <c r="AS527" s="505"/>
      <c r="AT527" s="60" t="s">
        <v>1758</v>
      </c>
      <c r="AU527" s="60"/>
      <c r="AV527" s="60"/>
      <c r="AW527" s="60"/>
      <c r="AX527" s="60"/>
      <c r="AY527" s="60"/>
      <c r="AZ527" s="60"/>
      <c r="BA527" s="60"/>
      <c r="BB527" s="60"/>
      <c r="BC527" s="60"/>
      <c r="BD527" s="60"/>
      <c r="BE527" s="60"/>
      <c r="BF527" s="60"/>
      <c r="BG527" s="60"/>
      <c r="BH527" s="60"/>
      <c r="BI527" s="60"/>
      <c r="BJ527" s="60"/>
      <c r="BK527" s="60"/>
      <c r="BL527" s="60"/>
      <c r="BM527" s="60"/>
      <c r="BN527" s="60"/>
      <c r="BO527" s="60"/>
      <c r="BP527" s="60"/>
      <c r="BQ527" s="60"/>
      <c r="BR527" s="60"/>
      <c r="BS527" s="60"/>
    </row>
    <row r="528" spans="1:71" ht="13.5" customHeight="1" x14ac:dyDescent="0.25">
      <c r="A528" s="41"/>
      <c r="B528" s="60"/>
      <c r="C528" s="60" t="s">
        <v>1762</v>
      </c>
      <c r="D528" s="60"/>
      <c r="E528" s="60"/>
      <c r="F528" s="60"/>
      <c r="G528" s="60"/>
      <c r="H528" s="60"/>
      <c r="I528" s="775">
        <v>45</v>
      </c>
      <c r="J528" s="505"/>
      <c r="K528" s="60" t="s">
        <v>1752</v>
      </c>
      <c r="L528" s="60"/>
      <c r="M528" s="60"/>
      <c r="N528" s="60"/>
      <c r="O528" s="60" t="s">
        <v>1763</v>
      </c>
      <c r="P528" s="60"/>
      <c r="Q528" s="60"/>
      <c r="R528" s="60"/>
      <c r="S528" s="60"/>
      <c r="T528" s="60"/>
      <c r="U528" s="775">
        <v>40</v>
      </c>
      <c r="V528" s="505"/>
      <c r="W528" s="60" t="s">
        <v>1752</v>
      </c>
      <c r="X528" s="60"/>
      <c r="Y528" s="60"/>
      <c r="Z528" s="60"/>
      <c r="AA528" s="60"/>
      <c r="AB528" s="60"/>
      <c r="AC528" s="60"/>
      <c r="AD528" s="60"/>
      <c r="AE528" s="60"/>
      <c r="AF528" s="60"/>
      <c r="AG528" s="60"/>
      <c r="AH528" s="60"/>
      <c r="AI528" s="41"/>
      <c r="AJ528" s="60"/>
      <c r="AK528" s="60"/>
      <c r="AL528" s="60" t="s">
        <v>1764</v>
      </c>
      <c r="AM528" s="60"/>
      <c r="AN528" s="60"/>
      <c r="AO528" s="60"/>
      <c r="AP528" s="60"/>
      <c r="AQ528" s="60"/>
      <c r="AR528" s="774">
        <v>75</v>
      </c>
      <c r="AS528" s="505"/>
      <c r="AT528" s="60" t="s">
        <v>1758</v>
      </c>
      <c r="AU528" s="60"/>
      <c r="AV528" s="60"/>
      <c r="AW528" s="60"/>
      <c r="AX528" s="60"/>
      <c r="AY528" s="60"/>
      <c r="AZ528" s="60"/>
      <c r="BA528" s="60"/>
      <c r="BB528" s="60"/>
      <c r="BC528" s="60"/>
      <c r="BD528" s="60"/>
      <c r="BE528" s="60"/>
      <c r="BF528" s="60"/>
      <c r="BG528" s="60"/>
      <c r="BH528" s="60"/>
      <c r="BI528" s="60"/>
      <c r="BJ528" s="60"/>
      <c r="BK528" s="60"/>
      <c r="BL528" s="60"/>
      <c r="BM528" s="60"/>
      <c r="BN528" s="60"/>
      <c r="BO528" s="60"/>
      <c r="BP528" s="60"/>
      <c r="BQ528" s="60"/>
      <c r="BR528" s="60"/>
      <c r="BS528" s="60"/>
    </row>
    <row r="529" spans="1:71" ht="13.5" customHeight="1" x14ac:dyDescent="0.25">
      <c r="A529" s="41"/>
      <c r="B529" s="60"/>
      <c r="C529" s="60"/>
      <c r="D529" s="60"/>
      <c r="E529" s="60"/>
      <c r="F529" s="60"/>
      <c r="G529" s="60"/>
      <c r="H529" s="60"/>
      <c r="I529" s="60"/>
      <c r="J529" s="60"/>
      <c r="K529" s="60"/>
      <c r="L529" s="60"/>
      <c r="M529" s="60"/>
      <c r="N529" s="60"/>
      <c r="O529" s="60"/>
      <c r="P529" s="60"/>
      <c r="Q529" s="60"/>
      <c r="R529" s="60"/>
      <c r="S529" s="60"/>
      <c r="T529" s="60"/>
      <c r="U529" s="60"/>
      <c r="V529" s="60"/>
      <c r="W529" s="60"/>
      <c r="X529" s="60"/>
      <c r="Y529" s="60"/>
      <c r="Z529" s="60"/>
      <c r="AA529" s="60"/>
      <c r="AB529" s="60"/>
      <c r="AC529" s="60"/>
      <c r="AD529" s="60"/>
      <c r="AE529" s="60"/>
      <c r="AF529" s="60"/>
      <c r="AG529" s="60"/>
      <c r="AH529" s="60"/>
      <c r="AI529" s="41"/>
      <c r="AJ529" s="60"/>
      <c r="AK529" s="60"/>
      <c r="AL529" s="60"/>
      <c r="AM529" s="60"/>
      <c r="AN529" s="60"/>
      <c r="AO529" s="60"/>
      <c r="AP529" s="60"/>
      <c r="AQ529" s="60"/>
      <c r="AR529" s="60"/>
      <c r="AS529" s="60"/>
      <c r="AT529" s="60"/>
      <c r="AU529" s="60"/>
      <c r="AV529" s="60"/>
      <c r="AW529" s="60"/>
      <c r="AX529" s="60"/>
      <c r="AY529" s="60"/>
      <c r="AZ529" s="60"/>
      <c r="BA529" s="60"/>
      <c r="BB529" s="60"/>
      <c r="BC529" s="60"/>
      <c r="BD529" s="60"/>
      <c r="BE529" s="60"/>
      <c r="BF529" s="60"/>
      <c r="BG529" s="60"/>
      <c r="BH529" s="60"/>
      <c r="BI529" s="60"/>
      <c r="BJ529" s="60"/>
      <c r="BK529" s="60"/>
      <c r="BL529" s="60"/>
      <c r="BM529" s="60"/>
      <c r="BN529" s="60"/>
      <c r="BO529" s="60"/>
      <c r="BP529" s="60"/>
      <c r="BQ529" s="60"/>
      <c r="BR529" s="60"/>
      <c r="BS529" s="60"/>
    </row>
    <row r="530" spans="1:71" ht="13.5" customHeight="1" x14ac:dyDescent="0.25">
      <c r="A530" s="41"/>
      <c r="B530" s="60"/>
      <c r="C530" s="60"/>
      <c r="D530" s="60"/>
      <c r="E530" s="60"/>
      <c r="F530" s="60"/>
      <c r="G530" s="60"/>
      <c r="H530" s="60"/>
      <c r="I530" s="60"/>
      <c r="J530" s="60"/>
      <c r="K530" s="60"/>
      <c r="L530" s="60"/>
      <c r="M530" s="60"/>
      <c r="N530" s="60"/>
      <c r="O530" s="60"/>
      <c r="P530" s="60"/>
      <c r="Q530" s="60"/>
      <c r="R530" s="60"/>
      <c r="S530" s="60"/>
      <c r="T530" s="60"/>
      <c r="U530" s="60"/>
      <c r="V530" s="60"/>
      <c r="W530" s="60"/>
      <c r="X530" s="60"/>
      <c r="Y530" s="60"/>
      <c r="Z530" s="60"/>
      <c r="AA530" s="60"/>
      <c r="AB530" s="60"/>
      <c r="AC530" s="60"/>
      <c r="AD530" s="60"/>
      <c r="AE530" s="60"/>
      <c r="AF530" s="60"/>
      <c r="AG530" s="60"/>
      <c r="AH530" s="60"/>
      <c r="AI530" s="41"/>
      <c r="AJ530" s="60"/>
      <c r="AK530" s="60"/>
      <c r="AL530" s="60"/>
      <c r="AM530" s="60"/>
      <c r="AN530" s="60"/>
      <c r="AO530" s="60"/>
      <c r="AP530" s="60"/>
      <c r="AQ530" s="60"/>
      <c r="AR530" s="60"/>
      <c r="AS530" s="60"/>
      <c r="AT530" s="60"/>
      <c r="AU530" s="60"/>
      <c r="AV530" s="60"/>
      <c r="AW530" s="60"/>
      <c r="AX530" s="60"/>
      <c r="AY530" s="60"/>
      <c r="AZ530" s="60"/>
      <c r="BA530" s="60"/>
      <c r="BB530" s="60"/>
      <c r="BC530" s="60"/>
      <c r="BD530" s="60"/>
      <c r="BE530" s="60"/>
      <c r="BF530" s="60"/>
      <c r="BG530" s="60"/>
      <c r="BH530" s="60"/>
      <c r="BI530" s="60"/>
      <c r="BJ530" s="60"/>
      <c r="BK530" s="60"/>
      <c r="BL530" s="60"/>
      <c r="BM530" s="60"/>
      <c r="BN530" s="60"/>
      <c r="BO530" s="60"/>
      <c r="BP530" s="60"/>
      <c r="BQ530" s="60"/>
      <c r="BR530" s="60"/>
      <c r="BS530" s="60"/>
    </row>
    <row r="531" spans="1:71" ht="13.5" customHeight="1" x14ac:dyDescent="0.25">
      <c r="A531" s="41"/>
      <c r="B531" s="60" t="s">
        <v>1765</v>
      </c>
      <c r="C531" s="60"/>
      <c r="D531" s="60"/>
      <c r="E531" s="60"/>
      <c r="F531" s="60"/>
      <c r="G531" s="60"/>
      <c r="H531" s="60"/>
      <c r="I531" s="775">
        <v>30</v>
      </c>
      <c r="J531" s="505"/>
      <c r="K531" s="60" t="s">
        <v>1766</v>
      </c>
      <c r="L531" s="60"/>
      <c r="M531" s="60"/>
      <c r="N531" s="60"/>
      <c r="O531" s="60"/>
      <c r="P531" s="60"/>
      <c r="Q531" s="60"/>
      <c r="R531" s="60"/>
      <c r="S531" s="60"/>
      <c r="T531" s="60"/>
      <c r="U531" s="60"/>
      <c r="V531" s="60"/>
      <c r="W531" s="60"/>
      <c r="X531" s="60"/>
      <c r="Y531" s="60"/>
      <c r="Z531" s="60"/>
      <c r="AA531" s="60"/>
      <c r="AB531" s="60"/>
      <c r="AC531" s="60"/>
      <c r="AD531" s="60"/>
      <c r="AE531" s="60"/>
      <c r="AF531" s="60"/>
      <c r="AG531" s="60"/>
      <c r="AH531" s="60"/>
      <c r="AI531" s="41"/>
      <c r="AJ531" s="60"/>
      <c r="AK531" s="60" t="s">
        <v>1767</v>
      </c>
      <c r="AL531" s="60"/>
      <c r="AM531" s="60"/>
      <c r="AN531" s="60"/>
      <c r="AO531" s="60"/>
      <c r="AP531" s="60"/>
      <c r="AQ531" s="60"/>
      <c r="AR531" s="60"/>
      <c r="AS531" s="60"/>
      <c r="AT531" s="60"/>
      <c r="AU531" s="60"/>
      <c r="AV531" s="774">
        <v>1750</v>
      </c>
      <c r="AW531" s="505"/>
      <c r="AX531" s="60" t="s">
        <v>1768</v>
      </c>
      <c r="AY531" s="60"/>
      <c r="AZ531" s="60"/>
      <c r="BA531" s="60"/>
      <c r="BB531" s="60"/>
      <c r="BC531" s="60"/>
      <c r="BD531" s="60"/>
      <c r="BE531" s="60"/>
      <c r="BF531" s="60"/>
      <c r="BG531" s="60"/>
      <c r="BH531" s="60"/>
      <c r="BI531" s="60"/>
      <c r="BJ531" s="60"/>
      <c r="BK531" s="60"/>
      <c r="BL531" s="60"/>
      <c r="BM531" s="60"/>
      <c r="BN531" s="60"/>
      <c r="BO531" s="60"/>
      <c r="BP531" s="60"/>
      <c r="BQ531" s="60"/>
      <c r="BR531" s="60"/>
      <c r="BS531" s="60"/>
    </row>
    <row r="532" spans="1:71" ht="13.5" customHeight="1" x14ac:dyDescent="0.25">
      <c r="A532" s="41"/>
      <c r="B532" s="60"/>
      <c r="C532" s="60"/>
      <c r="D532" s="60"/>
      <c r="E532" s="60"/>
      <c r="F532" s="60"/>
      <c r="G532" s="60"/>
      <c r="H532" s="60"/>
      <c r="I532" s="60"/>
      <c r="J532" s="60"/>
      <c r="K532" s="60"/>
      <c r="L532" s="60"/>
      <c r="M532" s="60"/>
      <c r="N532" s="60"/>
      <c r="O532" s="60"/>
      <c r="P532" s="60"/>
      <c r="Q532" s="60"/>
      <c r="R532" s="60"/>
      <c r="S532" s="60"/>
      <c r="T532" s="60"/>
      <c r="U532" s="60"/>
      <c r="V532" s="60"/>
      <c r="W532" s="60"/>
      <c r="X532" s="60"/>
      <c r="Y532" s="60"/>
      <c r="Z532" s="60"/>
      <c r="AA532" s="60"/>
      <c r="AB532" s="60"/>
      <c r="AC532" s="60"/>
      <c r="AD532" s="60"/>
      <c r="AE532" s="60"/>
      <c r="AF532" s="60"/>
      <c r="AG532" s="60"/>
      <c r="AH532" s="60"/>
      <c r="AI532" s="41"/>
      <c r="AJ532" s="60"/>
      <c r="AK532" s="60" t="s">
        <v>1769</v>
      </c>
      <c r="AL532" s="60"/>
      <c r="AM532" s="60"/>
      <c r="AN532" s="60"/>
      <c r="AO532" s="60"/>
      <c r="AP532" s="60"/>
      <c r="AQ532" s="60"/>
      <c r="AR532" s="60"/>
      <c r="AS532" s="60"/>
      <c r="AT532" s="60"/>
      <c r="AU532" s="60"/>
      <c r="AV532" s="774">
        <v>1100</v>
      </c>
      <c r="AW532" s="505"/>
      <c r="AX532" s="456" t="s">
        <v>1770</v>
      </c>
      <c r="AY532" s="774">
        <v>1600</v>
      </c>
      <c r="AZ532" s="505"/>
      <c r="BA532" s="60" t="s">
        <v>1768</v>
      </c>
      <c r="BB532" s="60"/>
      <c r="BC532" s="60"/>
      <c r="BD532" s="60"/>
      <c r="BE532" s="60"/>
      <c r="BF532" s="60"/>
      <c r="BG532" s="60"/>
      <c r="BH532" s="60"/>
      <c r="BI532" s="60"/>
      <c r="BJ532" s="60"/>
      <c r="BK532" s="60"/>
      <c r="BL532" s="60"/>
      <c r="BM532" s="60"/>
      <c r="BN532" s="60"/>
      <c r="BO532" s="60"/>
      <c r="BP532" s="60"/>
      <c r="BQ532" s="60"/>
      <c r="BR532" s="60"/>
      <c r="BS532" s="60"/>
    </row>
    <row r="533" spans="1:71" ht="13.5" customHeight="1" x14ac:dyDescent="0.25">
      <c r="A533" s="41"/>
      <c r="B533" s="60"/>
      <c r="C533" s="60"/>
      <c r="D533" s="60"/>
      <c r="E533" s="60"/>
      <c r="F533" s="60"/>
      <c r="G533" s="60"/>
      <c r="H533" s="60"/>
      <c r="I533" s="60"/>
      <c r="J533" s="60"/>
      <c r="K533" s="60"/>
      <c r="L533" s="60"/>
      <c r="M533" s="60"/>
      <c r="N533" s="60"/>
      <c r="O533" s="60"/>
      <c r="P533" s="60"/>
      <c r="Q533" s="60"/>
      <c r="R533" s="60"/>
      <c r="S533" s="60"/>
      <c r="T533" s="60"/>
      <c r="U533" s="60"/>
      <c r="V533" s="60"/>
      <c r="W533" s="60"/>
      <c r="X533" s="60"/>
      <c r="Y533" s="60"/>
      <c r="Z533" s="60"/>
      <c r="AA533" s="60"/>
      <c r="AB533" s="60"/>
      <c r="AC533" s="60"/>
      <c r="AD533" s="60"/>
      <c r="AE533" s="60"/>
      <c r="AF533" s="60"/>
      <c r="AG533" s="60"/>
      <c r="AH533" s="60"/>
      <c r="AI533" s="41"/>
      <c r="AJ533" s="60"/>
      <c r="AK533" s="60" t="s">
        <v>1771</v>
      </c>
      <c r="AL533" s="60"/>
      <c r="AM533" s="60"/>
      <c r="AN533" s="60"/>
      <c r="AO533" s="60"/>
      <c r="AP533" s="60"/>
      <c r="AQ533" s="60"/>
      <c r="AR533" s="60"/>
      <c r="AS533" s="60"/>
      <c r="AT533" s="60"/>
      <c r="AU533" s="60"/>
      <c r="AV533" s="774">
        <v>600</v>
      </c>
      <c r="AW533" s="505"/>
      <c r="AX533" s="456" t="s">
        <v>1770</v>
      </c>
      <c r="AY533" s="774">
        <v>1000</v>
      </c>
      <c r="AZ533" s="505"/>
      <c r="BA533" s="60" t="s">
        <v>1768</v>
      </c>
      <c r="BB533" s="60"/>
      <c r="BC533" s="60"/>
      <c r="BD533" s="60"/>
      <c r="BE533" s="60"/>
      <c r="BF533" s="60"/>
      <c r="BG533" s="60"/>
      <c r="BH533" s="60"/>
      <c r="BI533" s="60"/>
      <c r="BJ533" s="60"/>
      <c r="BK533" s="60"/>
      <c r="BL533" s="60"/>
      <c r="BM533" s="60"/>
      <c r="BN533" s="60"/>
      <c r="BO533" s="60"/>
      <c r="BP533" s="60"/>
      <c r="BQ533" s="60"/>
      <c r="BR533" s="60"/>
      <c r="BS533" s="60"/>
    </row>
    <row r="534" spans="1:71" ht="13.5" customHeight="1" x14ac:dyDescent="0.25">
      <c r="A534" s="41"/>
      <c r="B534" s="60" t="s">
        <v>1772</v>
      </c>
      <c r="C534" s="60"/>
      <c r="D534" s="60"/>
      <c r="E534" s="60"/>
      <c r="F534" s="60"/>
      <c r="G534" s="60"/>
      <c r="H534" s="60"/>
      <c r="I534" s="60"/>
      <c r="J534" s="60"/>
      <c r="K534" s="60"/>
      <c r="L534" s="60"/>
      <c r="M534" s="60"/>
      <c r="N534" s="60"/>
      <c r="O534" s="60"/>
      <c r="P534" s="60"/>
      <c r="Q534" s="60"/>
      <c r="R534" s="60"/>
      <c r="S534" s="60"/>
      <c r="T534" s="60"/>
      <c r="U534" s="60"/>
      <c r="V534" s="60"/>
      <c r="W534" s="60"/>
      <c r="X534" s="60"/>
      <c r="Y534" s="60"/>
      <c r="Z534" s="60"/>
      <c r="AA534" s="60"/>
      <c r="AB534" s="60"/>
      <c r="AC534" s="60"/>
      <c r="AD534" s="60"/>
      <c r="AE534" s="60"/>
      <c r="AF534" s="60"/>
      <c r="AG534" s="60"/>
      <c r="AH534" s="60"/>
      <c r="AI534" s="41"/>
      <c r="AJ534" s="60"/>
      <c r="AK534" s="60" t="s">
        <v>1773</v>
      </c>
      <c r="AL534" s="60"/>
      <c r="AM534" s="60"/>
      <c r="AN534" s="60"/>
      <c r="AO534" s="60"/>
      <c r="AP534" s="60"/>
      <c r="AQ534" s="60"/>
      <c r="AR534" s="60"/>
      <c r="AS534" s="60"/>
      <c r="AT534" s="60"/>
      <c r="AU534" s="60"/>
      <c r="AV534" s="774">
        <v>400</v>
      </c>
      <c r="AW534" s="505"/>
      <c r="AX534" s="456" t="s">
        <v>1770</v>
      </c>
      <c r="AY534" s="774">
        <v>600</v>
      </c>
      <c r="AZ534" s="505"/>
      <c r="BA534" s="60" t="s">
        <v>1768</v>
      </c>
      <c r="BB534" s="60"/>
      <c r="BC534" s="60"/>
      <c r="BD534" s="60"/>
      <c r="BE534" s="60"/>
      <c r="BF534" s="60"/>
      <c r="BG534" s="60"/>
      <c r="BH534" s="60"/>
      <c r="BI534" s="60"/>
      <c r="BJ534" s="60"/>
      <c r="BK534" s="60"/>
      <c r="BL534" s="60"/>
      <c r="BM534" s="60"/>
      <c r="BN534" s="60"/>
      <c r="BO534" s="60"/>
      <c r="BP534" s="60"/>
      <c r="BQ534" s="60"/>
      <c r="BR534" s="60"/>
      <c r="BS534" s="60"/>
    </row>
    <row r="535" spans="1:71" ht="13.5" customHeight="1" x14ac:dyDescent="0.25">
      <c r="A535" s="41"/>
      <c r="B535" s="60"/>
      <c r="C535" s="60" t="s">
        <v>1774</v>
      </c>
      <c r="D535" s="60"/>
      <c r="E535" s="60"/>
      <c r="F535" s="60"/>
      <c r="G535" s="60"/>
      <c r="H535" s="60"/>
      <c r="I535" s="60"/>
      <c r="J535" s="775">
        <v>4.75</v>
      </c>
      <c r="K535" s="505"/>
      <c r="L535" s="60" t="s">
        <v>1775</v>
      </c>
      <c r="M535" s="60"/>
      <c r="N535" s="60"/>
      <c r="O535" s="60"/>
      <c r="P535" s="774">
        <v>175</v>
      </c>
      <c r="Q535" s="505"/>
      <c r="R535" s="60" t="s">
        <v>1776</v>
      </c>
      <c r="S535" s="60"/>
      <c r="T535" s="60"/>
      <c r="U535" s="60"/>
      <c r="V535" s="60"/>
      <c r="W535" s="60"/>
      <c r="X535" s="60"/>
      <c r="Y535" s="60"/>
      <c r="Z535" s="60"/>
      <c r="AA535" s="60"/>
      <c r="AB535" s="60"/>
      <c r="AC535" s="60"/>
      <c r="AD535" s="60"/>
      <c r="AE535" s="60"/>
      <c r="AF535" s="60"/>
      <c r="AG535" s="60"/>
      <c r="AH535" s="60"/>
      <c r="AI535" s="41"/>
      <c r="AJ535" s="60"/>
      <c r="AK535" s="60" t="s">
        <v>1777</v>
      </c>
      <c r="AL535" s="60"/>
      <c r="AM535" s="60"/>
      <c r="AN535" s="60"/>
      <c r="AO535" s="60"/>
      <c r="AP535" s="60"/>
      <c r="AQ535" s="60"/>
      <c r="AR535" s="60"/>
      <c r="AS535" s="60"/>
      <c r="AT535" s="60"/>
      <c r="AU535" s="60"/>
      <c r="AV535" s="774">
        <v>75</v>
      </c>
      <c r="AW535" s="505"/>
      <c r="AX535" s="456" t="s">
        <v>1770</v>
      </c>
      <c r="AY535" s="774">
        <v>175</v>
      </c>
      <c r="AZ535" s="505"/>
      <c r="BA535" s="60" t="s">
        <v>1768</v>
      </c>
      <c r="BB535" s="60"/>
      <c r="BC535" s="60"/>
      <c r="BD535" s="60"/>
      <c r="BE535" s="60"/>
      <c r="BF535" s="60"/>
      <c r="BG535" s="60"/>
      <c r="BH535" s="60"/>
      <c r="BI535" s="60"/>
      <c r="BJ535" s="60"/>
      <c r="BK535" s="60"/>
      <c r="BL535" s="60"/>
      <c r="BM535" s="60"/>
      <c r="BN535" s="60"/>
      <c r="BO535" s="60"/>
      <c r="BP535" s="60"/>
      <c r="BQ535" s="60"/>
      <c r="BR535" s="60"/>
      <c r="BS535" s="60"/>
    </row>
    <row r="536" spans="1:71" ht="13.5" customHeight="1" x14ac:dyDescent="0.25">
      <c r="A536" s="41"/>
      <c r="B536" s="60"/>
      <c r="C536" s="60" t="s">
        <v>1778</v>
      </c>
      <c r="D536" s="60"/>
      <c r="E536" s="60"/>
      <c r="F536" s="60"/>
      <c r="G536" s="60"/>
      <c r="H536" s="60"/>
      <c r="I536" s="60"/>
      <c r="J536" s="774">
        <v>190</v>
      </c>
      <c r="K536" s="505"/>
      <c r="L536" s="60" t="s">
        <v>1779</v>
      </c>
      <c r="M536" s="60"/>
      <c r="N536" s="60"/>
      <c r="O536" s="60"/>
      <c r="P536" s="60"/>
      <c r="Q536" s="774">
        <v>170</v>
      </c>
      <c r="R536" s="505"/>
      <c r="S536" s="60" t="s">
        <v>1780</v>
      </c>
      <c r="T536" s="60"/>
      <c r="U536" s="60"/>
      <c r="V536" s="60"/>
      <c r="W536" s="60"/>
      <c r="X536" s="60"/>
      <c r="Y536" s="60"/>
      <c r="Z536" s="60"/>
      <c r="AA536" s="60"/>
      <c r="AB536" s="60"/>
      <c r="AC536" s="60"/>
      <c r="AD536" s="60"/>
      <c r="AE536" s="60"/>
      <c r="AF536" s="60"/>
      <c r="AG536" s="60"/>
      <c r="AH536" s="60"/>
      <c r="AI536" s="41"/>
      <c r="AJ536" s="60"/>
      <c r="AK536" s="60" t="s">
        <v>1781</v>
      </c>
      <c r="AL536" s="60"/>
      <c r="AM536" s="60"/>
      <c r="AN536" s="60"/>
      <c r="AO536" s="60"/>
      <c r="AP536" s="60"/>
      <c r="AQ536" s="60"/>
      <c r="AR536" s="60"/>
      <c r="AS536" s="60"/>
      <c r="AT536" s="60"/>
      <c r="AU536" s="60"/>
      <c r="AV536" s="774">
        <v>75</v>
      </c>
      <c r="AW536" s="505"/>
      <c r="AX536" s="60" t="s">
        <v>1782</v>
      </c>
      <c r="AY536" s="60"/>
      <c r="AZ536" s="60"/>
      <c r="BA536" s="60"/>
      <c r="BB536" s="60"/>
      <c r="BC536" s="60"/>
      <c r="BD536" s="60"/>
      <c r="BE536" s="60"/>
      <c r="BF536" s="60"/>
      <c r="BG536" s="60"/>
      <c r="BH536" s="60"/>
      <c r="BI536" s="60"/>
      <c r="BJ536" s="60"/>
      <c r="BK536" s="60"/>
      <c r="BL536" s="60"/>
      <c r="BM536" s="60"/>
      <c r="BN536" s="60"/>
      <c r="BO536" s="60"/>
      <c r="BP536" s="60"/>
      <c r="BQ536" s="60"/>
      <c r="BR536" s="60"/>
      <c r="BS536" s="60"/>
    </row>
    <row r="537" spans="1:71" ht="13.5" customHeight="1" x14ac:dyDescent="0.25">
      <c r="A537" s="41"/>
      <c r="B537" s="60"/>
      <c r="C537" s="60" t="s">
        <v>1783</v>
      </c>
      <c r="D537" s="60"/>
      <c r="E537" s="60"/>
      <c r="F537" s="60"/>
      <c r="G537" s="60"/>
      <c r="H537" s="60"/>
      <c r="I537" s="60"/>
      <c r="J537" s="774">
        <v>180</v>
      </c>
      <c r="K537" s="505"/>
      <c r="L537" s="60" t="s">
        <v>1776</v>
      </c>
      <c r="M537" s="60"/>
      <c r="N537" s="60"/>
      <c r="O537" s="60"/>
      <c r="P537" s="60"/>
      <c r="Q537" s="60"/>
      <c r="R537" s="60"/>
      <c r="S537" s="60"/>
      <c r="T537" s="60"/>
      <c r="U537" s="60"/>
      <c r="V537" s="60"/>
      <c r="W537" s="60"/>
      <c r="X537" s="60"/>
      <c r="Y537" s="60"/>
      <c r="Z537" s="60"/>
      <c r="AA537" s="60"/>
      <c r="AB537" s="60"/>
      <c r="AC537" s="60"/>
      <c r="AD537" s="60"/>
      <c r="AE537" s="60"/>
      <c r="AF537" s="60"/>
      <c r="AG537" s="60"/>
      <c r="AH537" s="60"/>
      <c r="AI537" s="41"/>
      <c r="AJ537" s="60"/>
      <c r="AK537" s="60"/>
      <c r="AL537" s="60"/>
      <c r="AM537" s="60"/>
      <c r="AN537" s="60"/>
      <c r="AO537" s="60"/>
      <c r="AP537" s="60"/>
      <c r="AQ537" s="60"/>
      <c r="AR537" s="60"/>
      <c r="AS537" s="60"/>
      <c r="AT537" s="60"/>
      <c r="AU537" s="60"/>
      <c r="AV537" s="60"/>
      <c r="AW537" s="60"/>
      <c r="AX537" s="60"/>
      <c r="AY537" s="60"/>
      <c r="AZ537" s="60"/>
      <c r="BA537" s="60"/>
      <c r="BB537" s="60"/>
      <c r="BC537" s="60"/>
      <c r="BD537" s="60"/>
      <c r="BE537" s="60"/>
      <c r="BF537" s="60"/>
      <c r="BG537" s="60"/>
      <c r="BH537" s="60"/>
      <c r="BI537" s="60"/>
      <c r="BJ537" s="60"/>
      <c r="BK537" s="60"/>
      <c r="BL537" s="60"/>
      <c r="BM537" s="60"/>
      <c r="BN537" s="60"/>
      <c r="BO537" s="60"/>
      <c r="BP537" s="60"/>
      <c r="BQ537" s="60"/>
      <c r="BR537" s="60"/>
      <c r="BS537" s="60"/>
    </row>
    <row r="538" spans="1:71" ht="13.5" customHeight="1" x14ac:dyDescent="0.25">
      <c r="A538" s="41"/>
      <c r="B538" s="60"/>
      <c r="C538" s="60" t="s">
        <v>1784</v>
      </c>
      <c r="D538" s="60"/>
      <c r="E538" s="60"/>
      <c r="F538" s="60"/>
      <c r="G538" s="60"/>
      <c r="H538" s="60"/>
      <c r="I538" s="60"/>
      <c r="J538" s="774">
        <v>150</v>
      </c>
      <c r="K538" s="505"/>
      <c r="L538" s="60" t="s">
        <v>1776</v>
      </c>
      <c r="M538" s="60"/>
      <c r="N538" s="60"/>
      <c r="O538" s="60"/>
      <c r="P538" s="60"/>
      <c r="Q538" s="60"/>
      <c r="R538" s="60"/>
      <c r="S538" s="60"/>
      <c r="T538" s="60"/>
      <c r="U538" s="60"/>
      <c r="V538" s="60"/>
      <c r="W538" s="60"/>
      <c r="X538" s="60"/>
      <c r="Y538" s="60"/>
      <c r="Z538" s="60"/>
      <c r="AA538" s="60"/>
      <c r="AB538" s="60"/>
      <c r="AC538" s="60"/>
      <c r="AD538" s="60"/>
      <c r="AE538" s="60"/>
      <c r="AF538" s="60"/>
      <c r="AG538" s="60"/>
      <c r="AH538" s="60"/>
      <c r="AI538" s="41"/>
      <c r="AJ538" s="60"/>
      <c r="AK538" s="60"/>
      <c r="AL538" s="60"/>
      <c r="AM538" s="60"/>
      <c r="AN538" s="60"/>
      <c r="AO538" s="60"/>
      <c r="AP538" s="60"/>
      <c r="AQ538" s="60"/>
      <c r="AR538" s="60"/>
      <c r="AS538" s="60"/>
      <c r="AT538" s="60"/>
      <c r="AU538" s="60"/>
      <c r="AV538" s="60"/>
      <c r="AW538" s="60"/>
      <c r="AX538" s="60"/>
      <c r="AY538" s="60"/>
      <c r="AZ538" s="60"/>
      <c r="BA538" s="60"/>
      <c r="BB538" s="60"/>
      <c r="BC538" s="60"/>
      <c r="BD538" s="60"/>
      <c r="BE538" s="60"/>
      <c r="BF538" s="60"/>
      <c r="BG538" s="60"/>
      <c r="BH538" s="60"/>
      <c r="BI538" s="60"/>
      <c r="BJ538" s="60"/>
      <c r="BK538" s="60"/>
      <c r="BL538" s="60"/>
      <c r="BM538" s="60"/>
      <c r="BN538" s="60"/>
      <c r="BO538" s="60"/>
      <c r="BP538" s="60"/>
      <c r="BQ538" s="60"/>
      <c r="BR538" s="60"/>
      <c r="BS538" s="60"/>
    </row>
    <row r="539" spans="1:71" ht="13.5" customHeight="1" x14ac:dyDescent="0.25">
      <c r="A539" s="41"/>
      <c r="B539" s="60"/>
      <c r="C539" s="60"/>
      <c r="D539" s="60"/>
      <c r="E539" s="60"/>
      <c r="F539" s="60"/>
      <c r="G539" s="60"/>
      <c r="H539" s="60"/>
      <c r="I539" s="60"/>
      <c r="J539" s="60"/>
      <c r="K539" s="60"/>
      <c r="L539" s="60"/>
      <c r="M539" s="60"/>
      <c r="N539" s="60"/>
      <c r="O539" s="60"/>
      <c r="P539" s="60"/>
      <c r="Q539" s="60"/>
      <c r="R539" s="60"/>
      <c r="S539" s="60"/>
      <c r="T539" s="60"/>
      <c r="U539" s="60"/>
      <c r="V539" s="60"/>
      <c r="W539" s="60"/>
      <c r="X539" s="60"/>
      <c r="Y539" s="60"/>
      <c r="Z539" s="60"/>
      <c r="AA539" s="60"/>
      <c r="AB539" s="60"/>
      <c r="AC539" s="60"/>
      <c r="AD539" s="60"/>
      <c r="AE539" s="60"/>
      <c r="AF539" s="60"/>
      <c r="AG539" s="60"/>
      <c r="AH539" s="60"/>
      <c r="AI539" s="41"/>
      <c r="AJ539" s="60"/>
      <c r="AK539" s="60"/>
      <c r="AL539" s="60"/>
      <c r="AM539" s="60"/>
      <c r="AN539" s="60"/>
      <c r="AO539" s="60"/>
      <c r="AP539" s="60"/>
      <c r="AQ539" s="60"/>
      <c r="AR539" s="60"/>
      <c r="AS539" s="60"/>
      <c r="AT539" s="60"/>
      <c r="AU539" s="60"/>
      <c r="AV539" s="60"/>
      <c r="AW539" s="60"/>
      <c r="AX539" s="60"/>
      <c r="AY539" s="60"/>
      <c r="AZ539" s="60"/>
      <c r="BA539" s="60"/>
      <c r="BB539" s="60"/>
      <c r="BC539" s="60"/>
      <c r="BD539" s="60"/>
      <c r="BE539" s="60"/>
      <c r="BF539" s="60"/>
      <c r="BG539" s="60"/>
      <c r="BH539" s="60"/>
      <c r="BI539" s="60"/>
      <c r="BJ539" s="60"/>
      <c r="BK539" s="60"/>
      <c r="BL539" s="60"/>
      <c r="BM539" s="60"/>
      <c r="BN539" s="60"/>
      <c r="BO539" s="60"/>
      <c r="BP539" s="60"/>
      <c r="BQ539" s="60"/>
      <c r="BR539" s="60"/>
      <c r="BS539" s="60"/>
    </row>
    <row r="540" spans="1:71" ht="13.5" customHeight="1" x14ac:dyDescent="0.25">
      <c r="A540" s="41"/>
      <c r="B540" s="60" t="s">
        <v>1785</v>
      </c>
      <c r="C540" s="60"/>
      <c r="D540" s="60"/>
      <c r="E540" s="60"/>
      <c r="F540" s="60"/>
      <c r="G540" s="60"/>
      <c r="H540" s="60"/>
      <c r="I540" s="60"/>
      <c r="J540" s="60"/>
      <c r="K540" s="60"/>
      <c r="L540" s="60"/>
      <c r="M540" s="60"/>
      <c r="N540" s="60"/>
      <c r="O540" s="60"/>
      <c r="P540" s="60"/>
      <c r="Q540" s="60"/>
      <c r="R540" s="60"/>
      <c r="S540" s="60"/>
      <c r="T540" s="60"/>
      <c r="U540" s="60"/>
      <c r="V540" s="60"/>
      <c r="W540" s="60"/>
      <c r="X540" s="60"/>
      <c r="Y540" s="60"/>
      <c r="Z540" s="60"/>
      <c r="AA540" s="60"/>
      <c r="AB540" s="60"/>
      <c r="AC540" s="60"/>
      <c r="AD540" s="60"/>
      <c r="AE540" s="60"/>
      <c r="AF540" s="60"/>
      <c r="AG540" s="60"/>
      <c r="AH540" s="60"/>
      <c r="AI540" s="41"/>
      <c r="AJ540" s="60"/>
      <c r="AK540" s="60" t="s">
        <v>1786</v>
      </c>
      <c r="AL540" s="60"/>
      <c r="AM540" s="60"/>
      <c r="AN540" s="60"/>
      <c r="AO540" s="60"/>
      <c r="AP540" s="60"/>
      <c r="AQ540" s="60"/>
      <c r="AR540" s="60"/>
      <c r="AS540" s="60"/>
      <c r="AT540" s="60"/>
      <c r="AU540" s="60"/>
      <c r="AV540" s="60"/>
      <c r="AW540" s="60"/>
      <c r="AX540" s="60"/>
      <c r="AY540" s="60"/>
      <c r="AZ540" s="60"/>
      <c r="BA540" s="60"/>
      <c r="BB540" s="60"/>
      <c r="BC540" s="60"/>
      <c r="BD540" s="60"/>
      <c r="BE540" s="60"/>
      <c r="BF540" s="60"/>
      <c r="BG540" s="60"/>
      <c r="BH540" s="60"/>
      <c r="BI540" s="60"/>
      <c r="BJ540" s="60"/>
      <c r="BK540" s="60"/>
      <c r="BL540" s="60"/>
      <c r="BM540" s="60"/>
      <c r="BN540" s="60"/>
      <c r="BO540" s="60"/>
      <c r="BP540" s="60"/>
      <c r="BQ540" s="60"/>
      <c r="BR540" s="60"/>
      <c r="BS540" s="60"/>
    </row>
    <row r="541" spans="1:71" ht="13.5" customHeight="1" x14ac:dyDescent="0.25">
      <c r="A541" s="41"/>
      <c r="B541" s="60"/>
      <c r="C541" s="60" t="s">
        <v>1784</v>
      </c>
      <c r="D541" s="60"/>
      <c r="E541" s="60"/>
      <c r="F541" s="60"/>
      <c r="G541" s="60"/>
      <c r="H541" s="60"/>
      <c r="I541" s="60"/>
      <c r="J541" s="774">
        <v>135</v>
      </c>
      <c r="K541" s="505"/>
      <c r="L541" s="60" t="s">
        <v>1776</v>
      </c>
      <c r="M541" s="60"/>
      <c r="N541" s="60"/>
      <c r="O541" s="60"/>
      <c r="P541" s="60"/>
      <c r="Q541" s="60"/>
      <c r="R541" s="60"/>
      <c r="S541" s="60"/>
      <c r="T541" s="60"/>
      <c r="U541" s="60"/>
      <c r="V541" s="60"/>
      <c r="W541" s="60"/>
      <c r="X541" s="60"/>
      <c r="Y541" s="60"/>
      <c r="Z541" s="60"/>
      <c r="AA541" s="60"/>
      <c r="AB541" s="60"/>
      <c r="AC541" s="60"/>
      <c r="AD541" s="60"/>
      <c r="AE541" s="60"/>
      <c r="AF541" s="60"/>
      <c r="AG541" s="60"/>
      <c r="AH541" s="60"/>
      <c r="AI541" s="41"/>
      <c r="AJ541" s="60"/>
      <c r="AK541" s="60"/>
      <c r="AL541" s="60" t="s">
        <v>1787</v>
      </c>
      <c r="AM541" s="60"/>
      <c r="AN541" s="60"/>
      <c r="AO541" s="60"/>
      <c r="AP541" s="60"/>
      <c r="AQ541" s="60"/>
      <c r="AR541" s="60"/>
      <c r="AS541" s="60"/>
      <c r="AT541" s="60"/>
      <c r="AU541" s="775">
        <v>20</v>
      </c>
      <c r="AV541" s="505"/>
      <c r="AW541" s="60" t="s">
        <v>1744</v>
      </c>
      <c r="AX541" s="60"/>
      <c r="AY541" s="60"/>
      <c r="AZ541" s="60"/>
      <c r="BA541" s="60"/>
      <c r="BB541" s="60"/>
      <c r="BC541" s="60"/>
      <c r="BD541" s="60"/>
      <c r="BE541" s="60"/>
      <c r="BF541" s="60"/>
      <c r="BG541" s="60"/>
      <c r="BH541" s="60"/>
      <c r="BI541" s="60"/>
      <c r="BJ541" s="60"/>
      <c r="BK541" s="60"/>
      <c r="BL541" s="60"/>
      <c r="BM541" s="60"/>
      <c r="BN541" s="60"/>
      <c r="BO541" s="60"/>
      <c r="BP541" s="60"/>
      <c r="BQ541" s="60"/>
      <c r="BR541" s="60"/>
      <c r="BS541" s="60"/>
    </row>
    <row r="542" spans="1:71" ht="13.5" customHeight="1" x14ac:dyDescent="0.25">
      <c r="A542" s="41"/>
      <c r="B542" s="60"/>
      <c r="C542" s="60" t="s">
        <v>1788</v>
      </c>
      <c r="D542" s="60"/>
      <c r="E542" s="60"/>
      <c r="F542" s="60"/>
      <c r="G542" s="60"/>
      <c r="H542" s="60"/>
      <c r="I542" s="60"/>
      <c r="J542" s="774">
        <v>155</v>
      </c>
      <c r="K542" s="505"/>
      <c r="L542" s="60" t="s">
        <v>1776</v>
      </c>
      <c r="M542" s="60"/>
      <c r="N542" s="60" t="s">
        <v>1789</v>
      </c>
      <c r="O542" s="60"/>
      <c r="P542" s="60"/>
      <c r="Q542" s="60"/>
      <c r="R542" s="775">
        <v>4.5</v>
      </c>
      <c r="S542" s="505"/>
      <c r="T542" s="60" t="s">
        <v>1790</v>
      </c>
      <c r="U542" s="60"/>
      <c r="V542" s="60"/>
      <c r="W542" s="60"/>
      <c r="X542" s="60"/>
      <c r="Y542" s="60"/>
      <c r="Z542" s="60"/>
      <c r="AA542" s="60"/>
      <c r="AB542" s="60"/>
      <c r="AC542" s="60"/>
      <c r="AD542" s="60"/>
      <c r="AE542" s="60"/>
      <c r="AF542" s="60"/>
      <c r="AG542" s="60"/>
      <c r="AH542" s="60"/>
      <c r="AI542" s="41"/>
      <c r="AJ542" s="60"/>
      <c r="AK542" s="60"/>
      <c r="AL542" s="60" t="s">
        <v>1791</v>
      </c>
      <c r="AM542" s="60"/>
      <c r="AN542" s="60"/>
      <c r="AO542" s="60"/>
      <c r="AP542" s="60"/>
      <c r="AQ542" s="60"/>
      <c r="AR542" s="60"/>
      <c r="AS542" s="60"/>
      <c r="AT542" s="60"/>
      <c r="AU542" s="775">
        <v>17.5</v>
      </c>
      <c r="AV542" s="505"/>
      <c r="AW542" s="60" t="s">
        <v>1744</v>
      </c>
      <c r="AX542" s="60"/>
      <c r="AY542" s="60"/>
      <c r="AZ542" s="60"/>
      <c r="BA542" s="60"/>
      <c r="BB542" s="60"/>
      <c r="BC542" s="60"/>
      <c r="BD542" s="60"/>
      <c r="BE542" s="60"/>
      <c r="BF542" s="60"/>
      <c r="BG542" s="60"/>
      <c r="BH542" s="60"/>
      <c r="BI542" s="60"/>
      <c r="BJ542" s="60"/>
      <c r="BK542" s="60"/>
      <c r="BL542" s="60"/>
      <c r="BM542" s="60"/>
      <c r="BN542" s="60"/>
      <c r="BO542" s="60"/>
      <c r="BP542" s="60"/>
      <c r="BQ542" s="60"/>
      <c r="BR542" s="60"/>
      <c r="BS542" s="60"/>
    </row>
    <row r="543" spans="1:71" ht="13.5" customHeight="1" x14ac:dyDescent="0.25">
      <c r="A543" s="41"/>
      <c r="B543" s="60"/>
      <c r="C543" s="60" t="s">
        <v>1792</v>
      </c>
      <c r="D543" s="60"/>
      <c r="E543" s="60"/>
      <c r="F543" s="60"/>
      <c r="G543" s="60"/>
      <c r="H543" s="60"/>
      <c r="I543" s="60"/>
      <c r="J543" s="774">
        <v>140</v>
      </c>
      <c r="K543" s="505"/>
      <c r="L543" s="60" t="s">
        <v>1776</v>
      </c>
      <c r="M543" s="60"/>
      <c r="N543" s="60" t="s">
        <v>1793</v>
      </c>
      <c r="O543" s="60"/>
      <c r="P543" s="60"/>
      <c r="Q543" s="775">
        <v>3.5</v>
      </c>
      <c r="R543" s="505"/>
      <c r="S543" s="60" t="s">
        <v>1794</v>
      </c>
      <c r="T543" s="60"/>
      <c r="U543" s="60"/>
      <c r="V543" s="775">
        <v>25</v>
      </c>
      <c r="W543" s="505"/>
      <c r="X543" s="455" t="s">
        <v>1795</v>
      </c>
      <c r="Y543" s="60"/>
      <c r="Z543" s="455"/>
      <c r="AA543" s="775">
        <v>32</v>
      </c>
      <c r="AB543" s="505"/>
      <c r="AC543" s="60" t="s">
        <v>1790</v>
      </c>
      <c r="AD543" s="60"/>
      <c r="AE543" s="60"/>
      <c r="AF543" s="60"/>
      <c r="AG543" s="60"/>
      <c r="AH543" s="60"/>
      <c r="AI543" s="41"/>
      <c r="AJ543" s="60"/>
      <c r="AK543" s="60"/>
      <c r="AL543" s="60"/>
      <c r="AM543" s="60"/>
      <c r="AN543" s="60"/>
      <c r="AO543" s="60"/>
      <c r="AP543" s="60"/>
      <c r="AQ543" s="60"/>
      <c r="AR543" s="60"/>
      <c r="AS543" s="60"/>
      <c r="AT543" s="60"/>
      <c r="AU543" s="60"/>
      <c r="AV543" s="60"/>
      <c r="AW543" s="60"/>
      <c r="AX543" s="60"/>
      <c r="AY543" s="60"/>
      <c r="AZ543" s="60"/>
      <c r="BA543" s="60"/>
      <c r="BB543" s="60"/>
      <c r="BC543" s="60"/>
      <c r="BD543" s="60"/>
      <c r="BE543" s="60"/>
      <c r="BF543" s="60"/>
      <c r="BG543" s="60"/>
      <c r="BH543" s="60"/>
      <c r="BI543" s="60"/>
      <c r="BJ543" s="60"/>
      <c r="BK543" s="60"/>
      <c r="BL543" s="60"/>
      <c r="BM543" s="60"/>
      <c r="BN543" s="60"/>
      <c r="BO543" s="60"/>
      <c r="BP543" s="60"/>
      <c r="BQ543" s="60"/>
      <c r="BR543" s="60"/>
      <c r="BS543" s="60"/>
    </row>
    <row r="544" spans="1:71" ht="13.5" customHeight="1" x14ac:dyDescent="0.25">
      <c r="A544" s="41"/>
      <c r="AF544" s="60"/>
      <c r="AG544" s="60"/>
      <c r="AH544" s="60"/>
      <c r="AI544" s="60"/>
      <c r="AJ544" s="41"/>
      <c r="AK544" s="60"/>
      <c r="AL544" s="60"/>
      <c r="AM544" s="60"/>
      <c r="AN544" s="60"/>
      <c r="AO544" s="60"/>
      <c r="AP544" s="60"/>
      <c r="AQ544" s="60"/>
      <c r="AR544" s="60"/>
      <c r="AS544" s="60"/>
      <c r="AT544" s="60"/>
      <c r="AU544" s="60"/>
      <c r="AV544" s="60"/>
      <c r="AW544" s="60"/>
      <c r="AX544" s="60"/>
      <c r="AY544" s="60"/>
      <c r="AZ544" s="60"/>
      <c r="BA544" s="60"/>
      <c r="BB544" s="60"/>
      <c r="BC544" s="60"/>
      <c r="BD544" s="60"/>
      <c r="BE544" s="60"/>
      <c r="BF544" s="60"/>
      <c r="BG544" s="60"/>
      <c r="BH544" s="60"/>
      <c r="BI544" s="60"/>
      <c r="BJ544" s="60"/>
      <c r="BK544" s="60"/>
      <c r="BL544" s="60"/>
      <c r="BM544" s="60"/>
      <c r="BN544" s="60"/>
      <c r="BO544" s="60"/>
      <c r="BP544" s="60"/>
      <c r="BQ544" s="60"/>
      <c r="BR544" s="60"/>
      <c r="BS544" s="60"/>
    </row>
    <row r="545" spans="1:71" ht="13.5" customHeight="1" x14ac:dyDescent="0.25">
      <c r="A545" s="41"/>
      <c r="B545" s="60"/>
      <c r="C545" s="60"/>
      <c r="D545" s="60"/>
      <c r="E545" s="60"/>
      <c r="F545" s="60"/>
      <c r="G545" s="60"/>
      <c r="H545" s="60"/>
      <c r="I545" s="60"/>
      <c r="J545" s="60"/>
      <c r="K545" s="60"/>
      <c r="L545" s="60"/>
      <c r="M545" s="60"/>
      <c r="N545" s="60"/>
      <c r="O545" s="60"/>
      <c r="P545" s="60"/>
      <c r="Q545" s="60"/>
      <c r="R545" s="60"/>
      <c r="S545" s="60"/>
      <c r="T545" s="60"/>
      <c r="U545" s="60"/>
      <c r="V545" s="60"/>
      <c r="W545" s="60"/>
      <c r="X545" s="60"/>
      <c r="Y545" s="60"/>
      <c r="Z545" s="60"/>
      <c r="AA545" s="60"/>
      <c r="AB545" s="60"/>
      <c r="AC545" s="60"/>
      <c r="AD545" s="60"/>
      <c r="AE545" s="60"/>
      <c r="AF545" s="60"/>
      <c r="AG545" s="60"/>
      <c r="AH545" s="60"/>
      <c r="AI545" s="41"/>
      <c r="AJ545" s="60"/>
      <c r="AK545" s="60"/>
      <c r="AL545" s="60"/>
      <c r="AM545" s="60"/>
      <c r="AN545" s="60"/>
      <c r="AO545" s="60"/>
      <c r="AP545" s="60"/>
      <c r="AQ545" s="60"/>
      <c r="AR545" s="60"/>
      <c r="AS545" s="60"/>
      <c r="AT545" s="60"/>
      <c r="AU545" s="60"/>
      <c r="AV545" s="60"/>
      <c r="AW545" s="60"/>
      <c r="AX545" s="60"/>
      <c r="AY545" s="60"/>
      <c r="AZ545" s="60"/>
      <c r="BA545" s="60"/>
      <c r="BB545" s="60"/>
      <c r="BC545" s="60"/>
      <c r="BD545" s="60"/>
      <c r="BE545" s="60"/>
      <c r="BF545" s="60"/>
      <c r="BG545" s="60"/>
      <c r="BH545" s="60"/>
      <c r="BI545" s="60"/>
      <c r="BJ545" s="60"/>
      <c r="BK545" s="60"/>
      <c r="BL545" s="60"/>
      <c r="BM545" s="60"/>
      <c r="BN545" s="60"/>
      <c r="BO545" s="60"/>
      <c r="BP545" s="60"/>
      <c r="BQ545" s="60"/>
      <c r="BR545" s="60"/>
      <c r="BS545" s="60"/>
    </row>
    <row r="546" spans="1:71" ht="13.5" customHeight="1" x14ac:dyDescent="0.25">
      <c r="A546" s="41"/>
      <c r="B546" s="60"/>
      <c r="C546" s="60"/>
      <c r="D546" s="60"/>
      <c r="E546" s="60"/>
      <c r="F546" s="60"/>
      <c r="G546" s="60"/>
      <c r="H546" s="60"/>
      <c r="I546" s="60"/>
      <c r="J546" s="60"/>
      <c r="K546" s="60"/>
      <c r="L546" s="60"/>
      <c r="M546" s="60"/>
      <c r="N546" s="60"/>
      <c r="O546" s="60"/>
      <c r="P546" s="60"/>
      <c r="Q546" s="60"/>
      <c r="R546" s="60"/>
      <c r="S546" s="60"/>
      <c r="T546" s="60"/>
      <c r="U546" s="60"/>
      <c r="V546" s="60"/>
      <c r="W546" s="60"/>
      <c r="X546" s="60"/>
      <c r="Y546" s="60"/>
      <c r="Z546" s="60"/>
      <c r="AA546" s="60"/>
      <c r="AB546" s="60"/>
      <c r="AC546" s="60"/>
      <c r="AD546" s="60"/>
      <c r="AE546" s="60"/>
      <c r="AF546" s="60"/>
      <c r="AG546" s="60"/>
      <c r="AH546" s="60"/>
      <c r="AI546" s="41"/>
      <c r="AJ546" s="60"/>
      <c r="AK546" s="60"/>
      <c r="AL546" s="60"/>
      <c r="AM546" s="60"/>
      <c r="AN546" s="60"/>
      <c r="AO546" s="60"/>
      <c r="AP546" s="60"/>
      <c r="AQ546" s="60"/>
      <c r="AR546" s="60"/>
      <c r="AS546" s="60"/>
      <c r="AT546" s="60"/>
      <c r="AU546" s="60"/>
      <c r="AV546" s="60"/>
      <c r="AW546" s="60"/>
      <c r="AX546" s="60"/>
      <c r="AY546" s="60"/>
      <c r="AZ546" s="60"/>
      <c r="BA546" s="60"/>
      <c r="BB546" s="60"/>
      <c r="BC546" s="60"/>
      <c r="BD546" s="60"/>
      <c r="BE546" s="60"/>
      <c r="BF546" s="60"/>
      <c r="BG546" s="60"/>
      <c r="BH546" s="60"/>
      <c r="BI546" s="60"/>
      <c r="BJ546" s="60"/>
      <c r="BK546" s="60"/>
      <c r="BL546" s="60"/>
      <c r="BM546" s="60"/>
      <c r="BN546" s="60"/>
      <c r="BO546" s="60"/>
      <c r="BP546" s="60"/>
      <c r="BQ546" s="60"/>
      <c r="BR546" s="60"/>
      <c r="BS546" s="60"/>
    </row>
    <row r="547" spans="1:71" ht="13.5" customHeight="1" x14ac:dyDescent="0.25">
      <c r="B547" s="329"/>
      <c r="C547" s="329"/>
      <c r="D547" s="409"/>
      <c r="E547" s="277"/>
      <c r="F547" s="277"/>
      <c r="G547" s="277"/>
      <c r="H547" s="277"/>
      <c r="I547" s="277"/>
      <c r="J547" s="277"/>
      <c r="K547" s="277"/>
      <c r="L547" s="277"/>
      <c r="M547" s="277"/>
      <c r="N547" s="277"/>
      <c r="O547" s="277"/>
      <c r="P547" s="277"/>
      <c r="Q547" s="277"/>
      <c r="R547" s="277"/>
      <c r="S547" s="277"/>
      <c r="T547" s="277"/>
      <c r="U547" s="277"/>
      <c r="V547" s="277"/>
      <c r="W547" s="277"/>
      <c r="X547" s="277"/>
      <c r="Y547" s="277"/>
      <c r="Z547" s="277"/>
      <c r="AA547" s="277"/>
      <c r="AB547" s="277"/>
      <c r="AC547" s="277"/>
      <c r="AD547" s="277"/>
      <c r="AE547" s="409"/>
      <c r="AF547" s="409"/>
      <c r="AG547" s="409"/>
      <c r="AH547" s="409"/>
      <c r="AK547" s="277" t="s">
        <v>1796</v>
      </c>
      <c r="AL547" s="329"/>
      <c r="AM547" s="409"/>
      <c r="AN547" s="277"/>
      <c r="AO547" s="277"/>
      <c r="AP547" s="277"/>
      <c r="AQ547" s="277"/>
      <c r="AR547" s="277"/>
      <c r="AS547" s="277"/>
      <c r="AT547" s="277"/>
      <c r="AU547" s="277"/>
      <c r="AV547" s="277"/>
      <c r="AW547" s="277"/>
      <c r="AX547" s="277"/>
      <c r="AY547" s="277"/>
      <c r="AZ547" s="277"/>
      <c r="BA547" s="277"/>
      <c r="BB547" s="277"/>
      <c r="BC547" s="277"/>
      <c r="BD547" s="277"/>
      <c r="BE547" s="277"/>
      <c r="BF547" s="277"/>
      <c r="BG547" s="277"/>
      <c r="BH547" s="277"/>
      <c r="BI547" s="277"/>
      <c r="BJ547" s="277"/>
      <c r="BK547" s="277"/>
      <c r="BL547" s="277"/>
      <c r="BM547" s="277"/>
      <c r="BN547" s="409"/>
      <c r="BO547" s="409"/>
      <c r="BP547" s="409"/>
      <c r="BQ547" s="409"/>
      <c r="BR547" s="409"/>
    </row>
    <row r="548" spans="1:71" ht="13.5" customHeight="1" x14ac:dyDescent="0.25">
      <c r="AK548" s="20"/>
      <c r="AL548" s="20"/>
      <c r="AM548" s="20"/>
    </row>
    <row r="549" spans="1:71" ht="13.5" customHeight="1" x14ac:dyDescent="0.25">
      <c r="A549" s="41"/>
      <c r="B549" s="60"/>
      <c r="C549" s="60"/>
      <c r="D549" s="60"/>
      <c r="E549" s="60"/>
      <c r="F549" s="60"/>
      <c r="G549" s="60"/>
      <c r="H549" s="60"/>
      <c r="I549" s="60"/>
      <c r="J549" s="60"/>
      <c r="K549" s="60"/>
      <c r="L549" s="60"/>
      <c r="M549" s="60"/>
      <c r="N549" s="60"/>
      <c r="O549" s="60"/>
      <c r="P549" s="60"/>
      <c r="Q549" s="60"/>
      <c r="R549" s="60"/>
      <c r="S549" s="60"/>
      <c r="T549" s="60"/>
      <c r="U549" s="60"/>
      <c r="V549" s="60"/>
      <c r="W549" s="60"/>
      <c r="X549" s="60"/>
      <c r="Y549" s="60"/>
      <c r="Z549" s="60"/>
      <c r="AA549" s="60"/>
      <c r="AB549" s="60"/>
      <c r="AC549" s="60"/>
      <c r="AD549" s="60"/>
      <c r="AE549" s="60"/>
      <c r="AF549" s="60"/>
      <c r="AG549" s="60"/>
      <c r="AH549" s="60"/>
      <c r="AI549" s="60"/>
      <c r="AJ549" s="41"/>
      <c r="AK549" s="34" t="s">
        <v>1797</v>
      </c>
      <c r="AL549" s="35"/>
      <c r="AM549" s="35"/>
      <c r="AN549" s="35"/>
      <c r="AO549" s="35"/>
      <c r="AP549" s="35"/>
      <c r="AQ549" s="35"/>
      <c r="AR549" s="35"/>
      <c r="AS549" s="35"/>
      <c r="AT549" s="35"/>
      <c r="AU549" s="35"/>
      <c r="AV549" s="35"/>
      <c r="AW549" s="35"/>
      <c r="AX549" s="35"/>
      <c r="AY549" s="35"/>
      <c r="AZ549" s="35"/>
      <c r="BA549" s="35"/>
      <c r="BB549" s="35"/>
      <c r="BC549" s="35"/>
      <c r="BD549" s="35"/>
      <c r="BE549" s="35"/>
      <c r="BF549" s="35"/>
      <c r="BG549" s="35"/>
      <c r="BH549" s="35"/>
      <c r="BI549" s="35"/>
      <c r="BJ549" s="35"/>
      <c r="BK549" s="35"/>
      <c r="BL549" s="36"/>
      <c r="BM549" s="41"/>
      <c r="BN549" s="60"/>
      <c r="BO549" s="60"/>
      <c r="BP549" s="60"/>
      <c r="BQ549" s="60"/>
      <c r="BR549" s="60"/>
      <c r="BS549" s="60"/>
    </row>
    <row r="550" spans="1:71" ht="13.5" customHeight="1" x14ac:dyDescent="0.25">
      <c r="A550" s="41"/>
      <c r="B550" s="60"/>
      <c r="C550" s="60"/>
      <c r="D550" s="60"/>
      <c r="E550" s="60"/>
      <c r="F550" s="60"/>
      <c r="G550" s="60"/>
      <c r="H550" s="60"/>
      <c r="I550" s="60"/>
      <c r="J550" s="60"/>
      <c r="K550" s="60"/>
      <c r="L550" s="60"/>
      <c r="M550" s="60"/>
      <c r="N550" s="60"/>
      <c r="O550" s="60"/>
      <c r="P550" s="60"/>
      <c r="Q550" s="60"/>
      <c r="R550" s="60"/>
      <c r="S550" s="60"/>
      <c r="T550" s="60"/>
      <c r="U550" s="60"/>
      <c r="V550" s="60"/>
      <c r="W550" s="60"/>
      <c r="X550" s="60"/>
      <c r="Y550" s="60"/>
      <c r="Z550" s="60"/>
      <c r="AA550" s="60"/>
      <c r="AB550" s="60"/>
      <c r="AC550" s="60"/>
      <c r="AD550" s="60"/>
      <c r="AE550" s="60"/>
      <c r="AF550" s="60"/>
      <c r="AG550" s="60"/>
      <c r="AH550" s="60"/>
      <c r="AI550" s="60"/>
      <c r="AJ550" s="41"/>
      <c r="AK550" s="689" t="s">
        <v>1798</v>
      </c>
      <c r="AL550" s="529"/>
      <c r="AM550" s="530"/>
      <c r="AN550" s="689" t="s">
        <v>1799</v>
      </c>
      <c r="AO550" s="529"/>
      <c r="AP550" s="530"/>
      <c r="AQ550" s="34"/>
      <c r="AR550" s="35"/>
      <c r="AS550" s="35"/>
      <c r="AT550" s="35"/>
      <c r="AU550" s="35"/>
      <c r="AV550" s="35"/>
      <c r="AW550" s="35"/>
      <c r="AX550" s="35"/>
      <c r="AY550" s="35"/>
      <c r="AZ550" s="35"/>
      <c r="BA550" s="35"/>
      <c r="BB550" s="35"/>
      <c r="BC550" s="35"/>
      <c r="BD550" s="35"/>
      <c r="BE550" s="35"/>
      <c r="BF550" s="35"/>
      <c r="BG550" s="35"/>
      <c r="BH550" s="35"/>
      <c r="BI550" s="35"/>
      <c r="BJ550" s="35"/>
      <c r="BK550" s="35"/>
      <c r="BL550" s="36"/>
      <c r="BM550" s="41"/>
      <c r="BN550" s="60"/>
      <c r="BO550" s="60"/>
      <c r="BP550" s="60"/>
      <c r="BQ550" s="60"/>
      <c r="BR550" s="60"/>
      <c r="BS550" s="60"/>
    </row>
    <row r="551" spans="1:71" ht="13.5" customHeight="1" x14ac:dyDescent="0.25">
      <c r="A551" s="41"/>
      <c r="B551" s="41" t="s">
        <v>1800</v>
      </c>
      <c r="C551" s="41"/>
      <c r="D551" s="41"/>
      <c r="E551" s="41"/>
      <c r="F551" s="41"/>
      <c r="G551" s="41"/>
      <c r="H551" s="41"/>
      <c r="I551" s="41"/>
      <c r="J551" s="41"/>
      <c r="K551" s="41"/>
      <c r="L551" s="41"/>
      <c r="M551" s="41"/>
      <c r="N551" s="41"/>
      <c r="O551" s="41"/>
      <c r="P551" s="41"/>
      <c r="Q551" s="41"/>
      <c r="R551" s="41"/>
      <c r="S551" s="41"/>
      <c r="T551" s="41"/>
      <c r="U551" s="41"/>
      <c r="V551" s="41"/>
      <c r="W551" s="41"/>
      <c r="X551" s="41"/>
      <c r="Y551" s="41"/>
      <c r="Z551" s="41"/>
      <c r="AA551" s="41"/>
      <c r="AB551" s="41"/>
      <c r="AC551" s="41"/>
      <c r="AD551" s="41"/>
      <c r="AE551" s="60"/>
      <c r="AF551" s="41"/>
      <c r="AG551" s="41"/>
      <c r="AH551" s="41"/>
      <c r="AI551" s="60"/>
      <c r="AJ551" s="41"/>
      <c r="AK551" s="531"/>
      <c r="AL551" s="505"/>
      <c r="AM551" s="532"/>
      <c r="AN551" s="531"/>
      <c r="AO551" s="505"/>
      <c r="AP551" s="532"/>
      <c r="AQ551" s="37" t="s">
        <v>1801</v>
      </c>
      <c r="AR551" s="38"/>
      <c r="AS551" s="38"/>
      <c r="AT551" s="38"/>
      <c r="AU551" s="38"/>
      <c r="AV551" s="38"/>
      <c r="AW551" s="38"/>
      <c r="AX551" s="38"/>
      <c r="AY551" s="38"/>
      <c r="AZ551" s="38"/>
      <c r="BA551" s="38"/>
      <c r="BB551" s="38"/>
      <c r="BC551" s="38"/>
      <c r="BD551" s="38"/>
      <c r="BE551" s="38"/>
      <c r="BF551" s="38"/>
      <c r="BG551" s="38"/>
      <c r="BH551" s="38"/>
      <c r="BI551" s="38"/>
      <c r="BJ551" s="38"/>
      <c r="BK551" s="38"/>
      <c r="BL551" s="40"/>
      <c r="BM551" s="41"/>
      <c r="BN551" s="60"/>
      <c r="BO551" s="60"/>
      <c r="BP551" s="60"/>
      <c r="BQ551" s="60"/>
      <c r="BR551" s="60"/>
      <c r="BS551" s="60"/>
    </row>
    <row r="552" spans="1:71" ht="13.5" customHeight="1" x14ac:dyDescent="0.25">
      <c r="A552" s="41"/>
      <c r="B552" s="41"/>
      <c r="C552" s="41"/>
      <c r="D552" s="41"/>
      <c r="E552" s="41"/>
      <c r="F552" s="41"/>
      <c r="G552" s="41"/>
      <c r="H552" s="41"/>
      <c r="I552" s="41"/>
      <c r="J552" s="41"/>
      <c r="K552" s="38"/>
      <c r="L552" s="41"/>
      <c r="M552" s="41"/>
      <c r="N552" s="41"/>
      <c r="O552" s="41"/>
      <c r="P552" s="41"/>
      <c r="Q552" s="41"/>
      <c r="R552" s="41"/>
      <c r="S552" s="41"/>
      <c r="T552" s="41"/>
      <c r="U552" s="41"/>
      <c r="V552" s="41"/>
      <c r="W552" s="41"/>
      <c r="X552" s="41"/>
      <c r="Y552" s="41"/>
      <c r="Z552" s="41"/>
      <c r="AA552" s="41"/>
      <c r="AB552" s="41"/>
      <c r="AC552" s="41"/>
      <c r="AD552" s="41"/>
      <c r="AE552" s="60"/>
      <c r="AF552" s="41"/>
      <c r="AG552" s="41"/>
      <c r="AH552" s="41"/>
      <c r="AI552" s="60"/>
      <c r="AJ552" s="41"/>
      <c r="AK552" s="533"/>
      <c r="AL552" s="503"/>
      <c r="AM552" s="524"/>
      <c r="AN552" s="533"/>
      <c r="AO552" s="503"/>
      <c r="AP552" s="524"/>
      <c r="AQ552" s="160">
        <v>8</v>
      </c>
      <c r="AR552" s="39"/>
      <c r="AS552" s="39">
        <v>10</v>
      </c>
      <c r="AT552" s="39"/>
      <c r="AU552" s="39">
        <v>12</v>
      </c>
      <c r="AV552" s="39"/>
      <c r="AW552" s="39">
        <v>14</v>
      </c>
      <c r="AX552" s="39"/>
      <c r="AY552" s="39">
        <v>16</v>
      </c>
      <c r="AZ552" s="39"/>
      <c r="BA552" s="39">
        <v>18</v>
      </c>
      <c r="BB552" s="39"/>
      <c r="BC552" s="39">
        <v>20</v>
      </c>
      <c r="BD552" s="39"/>
      <c r="BE552" s="39">
        <v>22</v>
      </c>
      <c r="BF552" s="39"/>
      <c r="BG552" s="39">
        <v>24</v>
      </c>
      <c r="BH552" s="39"/>
      <c r="BI552" s="39">
        <v>26</v>
      </c>
      <c r="BJ552" s="39"/>
      <c r="BK552" s="39">
        <v>30</v>
      </c>
      <c r="BL552" s="48"/>
      <c r="BM552" s="41"/>
      <c r="BN552" s="60"/>
      <c r="BO552" s="60"/>
      <c r="BP552" s="60"/>
      <c r="BQ552" s="60"/>
      <c r="BR552" s="60"/>
      <c r="BS552" s="60"/>
    </row>
    <row r="553" spans="1:71" ht="13.5" customHeight="1" x14ac:dyDescent="0.25">
      <c r="A553" s="41"/>
      <c r="B553" s="41"/>
      <c r="C553" s="41"/>
      <c r="D553" s="41"/>
      <c r="E553" s="41"/>
      <c r="F553" s="41"/>
      <c r="G553" s="41"/>
      <c r="H553" s="41"/>
      <c r="I553" s="41"/>
      <c r="J553" s="41"/>
      <c r="K553" s="38"/>
      <c r="L553" s="41"/>
      <c r="M553" s="41"/>
      <c r="N553" s="41"/>
      <c r="O553" s="41"/>
      <c r="P553" s="41"/>
      <c r="Q553" s="41"/>
      <c r="R553" s="41"/>
      <c r="S553" s="41"/>
      <c r="T553" s="41"/>
      <c r="U553" s="41"/>
      <c r="V553" s="41"/>
      <c r="W553" s="41"/>
      <c r="X553" s="41"/>
      <c r="Y553" s="41"/>
      <c r="Z553" s="41"/>
      <c r="AA553" s="41"/>
      <c r="AB553" s="41"/>
      <c r="AC553" s="41"/>
      <c r="AD553" s="41"/>
      <c r="AE553" s="60"/>
      <c r="AF553" s="41"/>
      <c r="AG553" s="41"/>
      <c r="AH553" s="41"/>
      <c r="AI553" s="60"/>
      <c r="AJ553" s="41"/>
      <c r="AK553" s="180"/>
      <c r="AL553" s="182"/>
      <c r="AM553" s="181"/>
      <c r="AN553" s="180"/>
      <c r="AO553" s="182"/>
      <c r="AP553" s="181"/>
      <c r="AQ553" s="35" t="s">
        <v>1802</v>
      </c>
      <c r="AR553" s="35"/>
      <c r="AS553" s="35"/>
      <c r="AT553" s="35"/>
      <c r="AU553" s="35"/>
      <c r="AV553" s="35"/>
      <c r="AW553" s="35"/>
      <c r="AX553" s="35"/>
      <c r="AY553" s="35"/>
      <c r="AZ553" s="35"/>
      <c r="BA553" s="35"/>
      <c r="BB553" s="35"/>
      <c r="BC553" s="35"/>
      <c r="BD553" s="35"/>
      <c r="BE553" s="35"/>
      <c r="BF553" s="35"/>
      <c r="BG553" s="35"/>
      <c r="BH553" s="35"/>
      <c r="BI553" s="35"/>
      <c r="BJ553" s="35"/>
      <c r="BK553" s="35"/>
      <c r="BL553" s="36"/>
      <c r="BM553" s="38"/>
      <c r="BN553" s="60"/>
      <c r="BO553" s="60"/>
      <c r="BP553" s="60"/>
      <c r="BQ553" s="60"/>
      <c r="BR553" s="60"/>
      <c r="BS553" s="60"/>
    </row>
    <row r="554" spans="1:71" ht="13.5" customHeight="1" x14ac:dyDescent="0.25">
      <c r="A554" s="41"/>
      <c r="B554" s="34"/>
      <c r="C554" s="35"/>
      <c r="D554" s="35"/>
      <c r="E554" s="35"/>
      <c r="F554" s="35"/>
      <c r="G554" s="36"/>
      <c r="H554" s="689" t="s">
        <v>1803</v>
      </c>
      <c r="I554" s="529"/>
      <c r="J554" s="530"/>
      <c r="K554" s="268" t="s">
        <v>1804</v>
      </c>
      <c r="L554" s="112"/>
      <c r="M554" s="112"/>
      <c r="N554" s="112"/>
      <c r="O554" s="112"/>
      <c r="P554" s="112"/>
      <c r="Q554" s="112"/>
      <c r="R554" s="112"/>
      <c r="S554" s="112"/>
      <c r="T554" s="112"/>
      <c r="U554" s="112"/>
      <c r="V554" s="112"/>
      <c r="W554" s="112"/>
      <c r="X554" s="112"/>
      <c r="Y554" s="112"/>
      <c r="Z554" s="112"/>
      <c r="AA554" s="112"/>
      <c r="AB554" s="266"/>
      <c r="AC554" s="41"/>
      <c r="AD554" s="41"/>
      <c r="AE554" s="60"/>
      <c r="AF554" s="41"/>
      <c r="AG554" s="41"/>
      <c r="AH554" s="41"/>
      <c r="AI554" s="60"/>
      <c r="AJ554" s="41"/>
      <c r="AK554" s="156" t="s">
        <v>1805</v>
      </c>
      <c r="AL554" s="184"/>
      <c r="AM554" s="183"/>
      <c r="AN554" s="457" t="s">
        <v>1806</v>
      </c>
      <c r="AO554" s="184"/>
      <c r="AP554" s="183"/>
      <c r="AQ554" s="458">
        <v>40</v>
      </c>
      <c r="AR554" s="458"/>
      <c r="AS554" s="458">
        <v>63</v>
      </c>
      <c r="AT554" s="458"/>
      <c r="AU554" s="458">
        <v>90</v>
      </c>
      <c r="AV554" s="458"/>
      <c r="AW554" s="458">
        <v>123</v>
      </c>
      <c r="AX554" s="458"/>
      <c r="AY554" s="458">
        <v>160</v>
      </c>
      <c r="AZ554" s="458"/>
      <c r="BA554" s="458">
        <v>204</v>
      </c>
      <c r="BB554" s="458"/>
      <c r="BC554" s="458">
        <v>251</v>
      </c>
      <c r="BD554" s="458"/>
      <c r="BE554" s="458">
        <v>304</v>
      </c>
      <c r="BF554" s="458"/>
      <c r="BG554" s="458">
        <v>362</v>
      </c>
      <c r="BH554" s="458"/>
      <c r="BI554" s="458">
        <v>424</v>
      </c>
      <c r="BJ554" s="458"/>
      <c r="BK554" s="458">
        <v>640</v>
      </c>
      <c r="BL554" s="40"/>
      <c r="BM554" s="38"/>
      <c r="BN554" s="60"/>
      <c r="BO554" s="60"/>
      <c r="BP554" s="60"/>
      <c r="BQ554" s="60"/>
      <c r="BR554" s="60"/>
      <c r="BS554" s="60"/>
    </row>
    <row r="555" spans="1:71" ht="13.5" customHeight="1" x14ac:dyDescent="0.25">
      <c r="A555" s="41"/>
      <c r="B555" s="37"/>
      <c r="C555" s="41"/>
      <c r="D555" s="41"/>
      <c r="E555" s="41"/>
      <c r="F555" s="41"/>
      <c r="G555" s="40"/>
      <c r="H555" s="531"/>
      <c r="I555" s="505"/>
      <c r="J555" s="532"/>
      <c r="K555" s="268" t="s">
        <v>1807</v>
      </c>
      <c r="L555" s="112"/>
      <c r="M555" s="112"/>
      <c r="N555" s="112"/>
      <c r="O555" s="112"/>
      <c r="P555" s="266"/>
      <c r="Q555" s="268" t="s">
        <v>1808</v>
      </c>
      <c r="R555" s="112"/>
      <c r="S555" s="112"/>
      <c r="T555" s="112"/>
      <c r="U555" s="112"/>
      <c r="V555" s="266"/>
      <c r="W555" s="38" t="s">
        <v>1809</v>
      </c>
      <c r="X555" s="41"/>
      <c r="Y555" s="41"/>
      <c r="Z555" s="41"/>
      <c r="AA555" s="41"/>
      <c r="AB555" s="40"/>
      <c r="AC555" s="41"/>
      <c r="AD555" s="41"/>
      <c r="AE555" s="60"/>
      <c r="AF555" s="41"/>
      <c r="AG555" s="41"/>
      <c r="AH555" s="41"/>
      <c r="AI555" s="60"/>
      <c r="AJ555" s="41"/>
      <c r="AK555" s="457" t="s">
        <v>1810</v>
      </c>
      <c r="AL555" s="184"/>
      <c r="AM555" s="183"/>
      <c r="AN555" s="457" t="s">
        <v>1811</v>
      </c>
      <c r="AO555" s="184"/>
      <c r="AP555" s="183"/>
      <c r="AQ555" s="458">
        <v>37</v>
      </c>
      <c r="AR555" s="458"/>
      <c r="AS555" s="458">
        <v>58</v>
      </c>
      <c r="AT555" s="458"/>
      <c r="AU555" s="458">
        <v>84</v>
      </c>
      <c r="AV555" s="458"/>
      <c r="AW555" s="458">
        <v>114</v>
      </c>
      <c r="AX555" s="458"/>
      <c r="AY555" s="458">
        <v>148</v>
      </c>
      <c r="AZ555" s="458"/>
      <c r="BA555" s="458">
        <v>188</v>
      </c>
      <c r="BB555" s="458"/>
      <c r="BC555" s="458">
        <v>233</v>
      </c>
      <c r="BD555" s="458"/>
      <c r="BE555" s="458">
        <v>281</v>
      </c>
      <c r="BF555" s="458"/>
      <c r="BG555" s="458">
        <v>334</v>
      </c>
      <c r="BH555" s="458"/>
      <c r="BI555" s="458">
        <v>392</v>
      </c>
      <c r="BJ555" s="458"/>
      <c r="BK555" s="458">
        <v>592</v>
      </c>
      <c r="BL555" s="40"/>
      <c r="BM555" s="38"/>
      <c r="BN555" s="60"/>
      <c r="BO555" s="60"/>
      <c r="BP555" s="60"/>
      <c r="BQ555" s="60"/>
      <c r="BR555" s="60"/>
      <c r="BS555" s="60"/>
    </row>
    <row r="556" spans="1:71" ht="13.5" customHeight="1" x14ac:dyDescent="0.25">
      <c r="A556" s="41"/>
      <c r="B556" s="160" t="s">
        <v>1812</v>
      </c>
      <c r="C556" s="39"/>
      <c r="D556" s="39"/>
      <c r="E556" s="39"/>
      <c r="F556" s="39"/>
      <c r="G556" s="48"/>
      <c r="H556" s="533"/>
      <c r="I556" s="503"/>
      <c r="J556" s="524"/>
      <c r="K556" s="268" t="s">
        <v>1813</v>
      </c>
      <c r="L556" s="112"/>
      <c r="M556" s="266"/>
      <c r="N556" s="268" t="s">
        <v>1814</v>
      </c>
      <c r="O556" s="112"/>
      <c r="P556" s="266"/>
      <c r="Q556" s="268" t="s">
        <v>1813</v>
      </c>
      <c r="R556" s="112"/>
      <c r="S556" s="266"/>
      <c r="T556" s="268" t="s">
        <v>1814</v>
      </c>
      <c r="U556" s="112"/>
      <c r="V556" s="266"/>
      <c r="W556" s="268" t="s">
        <v>1813</v>
      </c>
      <c r="X556" s="112"/>
      <c r="Y556" s="266"/>
      <c r="Z556" s="268" t="s">
        <v>1814</v>
      </c>
      <c r="AA556" s="112"/>
      <c r="AB556" s="266"/>
      <c r="AC556" s="41"/>
      <c r="AD556" s="41"/>
      <c r="AE556" s="60"/>
      <c r="AF556" s="41"/>
      <c r="AG556" s="41"/>
      <c r="AH556" s="41"/>
      <c r="AI556" s="60"/>
      <c r="AJ556" s="41"/>
      <c r="AK556" s="457" t="s">
        <v>1815</v>
      </c>
      <c r="AL556" s="184"/>
      <c r="AM556" s="183"/>
      <c r="AN556" s="457" t="s">
        <v>1816</v>
      </c>
      <c r="AO556" s="184"/>
      <c r="AP556" s="183"/>
      <c r="AQ556" s="458">
        <v>35</v>
      </c>
      <c r="AR556" s="458"/>
      <c r="AS556" s="458">
        <v>56</v>
      </c>
      <c r="AT556" s="458"/>
      <c r="AU556" s="458">
        <v>80</v>
      </c>
      <c r="AV556" s="458"/>
      <c r="AW556" s="458">
        <v>109</v>
      </c>
      <c r="AX556" s="458"/>
      <c r="AY556" s="458">
        <v>142</v>
      </c>
      <c r="AZ556" s="458"/>
      <c r="BA556" s="458">
        <v>180</v>
      </c>
      <c r="BB556" s="458"/>
      <c r="BC556" s="458">
        <v>224</v>
      </c>
      <c r="BD556" s="458"/>
      <c r="BE556" s="458">
        <v>270</v>
      </c>
      <c r="BF556" s="458"/>
      <c r="BG556" s="458">
        <v>320</v>
      </c>
      <c r="BH556" s="458"/>
      <c r="BI556" s="458">
        <v>376</v>
      </c>
      <c r="BJ556" s="458"/>
      <c r="BK556" s="458">
        <v>568</v>
      </c>
      <c r="BL556" s="40"/>
      <c r="BM556" s="38"/>
      <c r="BN556" s="60"/>
      <c r="BO556" s="60"/>
      <c r="BP556" s="60"/>
      <c r="BQ556" s="60"/>
      <c r="BR556" s="60"/>
      <c r="BS556" s="60"/>
    </row>
    <row r="557" spans="1:71" ht="13.5" customHeight="1" x14ac:dyDescent="0.25">
      <c r="A557" s="41"/>
      <c r="B557" s="268" t="s">
        <v>1817</v>
      </c>
      <c r="C557" s="112"/>
      <c r="D557" s="112"/>
      <c r="E557" s="112"/>
      <c r="F557" s="112" t="s">
        <v>1818</v>
      </c>
      <c r="G557" s="266"/>
      <c r="H557" s="112" t="s">
        <v>1819</v>
      </c>
      <c r="I557" s="112"/>
      <c r="J557" s="112"/>
      <c r="K557" s="268" t="s">
        <v>1820</v>
      </c>
      <c r="L557" s="112"/>
      <c r="M557" s="266"/>
      <c r="N557" s="112" t="s">
        <v>1821</v>
      </c>
      <c r="O557" s="112"/>
      <c r="P557" s="112"/>
      <c r="Q557" s="268" t="s">
        <v>1820</v>
      </c>
      <c r="R557" s="112"/>
      <c r="S557" s="266"/>
      <c r="T557" s="112" t="s">
        <v>1821</v>
      </c>
      <c r="U557" s="112"/>
      <c r="V557" s="112"/>
      <c r="W557" s="268" t="s">
        <v>1820</v>
      </c>
      <c r="X557" s="112"/>
      <c r="Y557" s="266"/>
      <c r="Z557" s="112" t="s">
        <v>1821</v>
      </c>
      <c r="AA557" s="112"/>
      <c r="AB557" s="266"/>
      <c r="AC557" s="41"/>
      <c r="AD557" s="41"/>
      <c r="AE557" s="60"/>
      <c r="AF557" s="41"/>
      <c r="AG557" s="41"/>
      <c r="AH557" s="41"/>
      <c r="AI557" s="60"/>
      <c r="AJ557" s="41"/>
      <c r="AK557" s="459" t="s">
        <v>1822</v>
      </c>
      <c r="AL557" s="154"/>
      <c r="AM557" s="155"/>
      <c r="AN557" s="459" t="s">
        <v>1823</v>
      </c>
      <c r="AO557" s="154"/>
      <c r="AP557" s="155"/>
      <c r="AQ557" s="460">
        <v>34</v>
      </c>
      <c r="AR557" s="460"/>
      <c r="AS557" s="460">
        <v>53</v>
      </c>
      <c r="AT557" s="460"/>
      <c r="AU557" s="460">
        <v>77</v>
      </c>
      <c r="AV557" s="460"/>
      <c r="AW557" s="460">
        <v>105</v>
      </c>
      <c r="AX557" s="460"/>
      <c r="AY557" s="460">
        <v>136</v>
      </c>
      <c r="AZ557" s="460"/>
      <c r="BA557" s="460">
        <v>173</v>
      </c>
      <c r="BB557" s="460"/>
      <c r="BC557" s="460">
        <v>214</v>
      </c>
      <c r="BD557" s="460"/>
      <c r="BE557" s="460">
        <v>258</v>
      </c>
      <c r="BF557" s="460"/>
      <c r="BG557" s="460">
        <v>307</v>
      </c>
      <c r="BH557" s="460"/>
      <c r="BI557" s="460">
        <v>360</v>
      </c>
      <c r="BJ557" s="460"/>
      <c r="BK557" s="460">
        <v>543</v>
      </c>
      <c r="BL557" s="48"/>
      <c r="BM557" s="38"/>
      <c r="BN557" s="60"/>
      <c r="BO557" s="60"/>
      <c r="BP557" s="60"/>
      <c r="BQ557" s="60"/>
      <c r="BR557" s="60"/>
      <c r="BS557" s="60"/>
    </row>
    <row r="558" spans="1:71" ht="13.5" customHeight="1" x14ac:dyDescent="0.25">
      <c r="A558" s="41"/>
      <c r="B558" s="461" t="s">
        <v>1824</v>
      </c>
      <c r="C558" s="41"/>
      <c r="D558" s="41"/>
      <c r="E558" s="41"/>
      <c r="F558" s="38">
        <v>66</v>
      </c>
      <c r="G558" s="40"/>
      <c r="H558" s="38">
        <v>47</v>
      </c>
      <c r="I558" s="38"/>
      <c r="J558" s="41"/>
      <c r="K558" s="37">
        <v>4.7</v>
      </c>
      <c r="L558" s="41"/>
      <c r="M558" s="40"/>
      <c r="N558" s="462" t="s">
        <v>1825</v>
      </c>
      <c r="O558" s="41"/>
      <c r="P558" s="41"/>
      <c r="Q558" s="37">
        <v>5.0999999999999996</v>
      </c>
      <c r="R558" s="41"/>
      <c r="S558" s="40"/>
      <c r="T558" s="462" t="s">
        <v>1826</v>
      </c>
      <c r="U558" s="41"/>
      <c r="V558" s="41"/>
      <c r="W558" s="37">
        <v>5.3</v>
      </c>
      <c r="X558" s="41"/>
      <c r="Y558" s="40"/>
      <c r="Z558" s="462" t="s">
        <v>1827</v>
      </c>
      <c r="AA558" s="41"/>
      <c r="AB558" s="40"/>
      <c r="AC558" s="41"/>
      <c r="AD558" s="41"/>
      <c r="AE558" s="60"/>
      <c r="AF558" s="41"/>
      <c r="AG558" s="41"/>
      <c r="AH558" s="41"/>
      <c r="AI558" s="60"/>
      <c r="AJ558" s="41"/>
      <c r="AK558" s="180"/>
      <c r="AL558" s="182"/>
      <c r="AM558" s="181"/>
      <c r="AN558" s="180"/>
      <c r="AO558" s="182"/>
      <c r="AP558" s="181"/>
      <c r="AQ558" s="38" t="s">
        <v>1828</v>
      </c>
      <c r="AR558" s="38"/>
      <c r="AS558" s="38"/>
      <c r="AT558" s="38"/>
      <c r="AU558" s="38"/>
      <c r="AV558" s="38"/>
      <c r="AW558" s="38"/>
      <c r="AX558" s="38"/>
      <c r="AY558" s="38"/>
      <c r="AZ558" s="38"/>
      <c r="BA558" s="38"/>
      <c r="BB558" s="38"/>
      <c r="BC558" s="38"/>
      <c r="BD558" s="38"/>
      <c r="BE558" s="38"/>
      <c r="BF558" s="38"/>
      <c r="BG558" s="38"/>
      <c r="BH558" s="38"/>
      <c r="BI558" s="38"/>
      <c r="BJ558" s="38"/>
      <c r="BK558" s="38"/>
      <c r="BL558" s="40"/>
      <c r="BM558" s="38"/>
      <c r="BN558" s="60"/>
      <c r="BO558" s="60"/>
      <c r="BP558" s="60"/>
      <c r="BQ558" s="60"/>
      <c r="BR558" s="60"/>
      <c r="BS558" s="60"/>
    </row>
    <row r="559" spans="1:71" ht="13.5" customHeight="1" x14ac:dyDescent="0.25">
      <c r="A559" s="41"/>
      <c r="B559" s="461" t="s">
        <v>1829</v>
      </c>
      <c r="C559" s="41"/>
      <c r="D559" s="41"/>
      <c r="E559" s="41"/>
      <c r="F559" s="38">
        <v>60</v>
      </c>
      <c r="G559" s="40"/>
      <c r="H559" s="38">
        <v>45</v>
      </c>
      <c r="I559" s="38"/>
      <c r="J559" s="41"/>
      <c r="K559" s="37">
        <v>4.7</v>
      </c>
      <c r="L559" s="41"/>
      <c r="M559" s="40"/>
      <c r="N559" s="462" t="s">
        <v>1830</v>
      </c>
      <c r="O559" s="41"/>
      <c r="P559" s="41"/>
      <c r="Q559" s="37">
        <v>4.9000000000000004</v>
      </c>
      <c r="R559" s="41"/>
      <c r="S559" s="40"/>
      <c r="T559" s="462" t="s">
        <v>1831</v>
      </c>
      <c r="U559" s="41"/>
      <c r="V559" s="41"/>
      <c r="W559" s="37">
        <v>5.0999999999999996</v>
      </c>
      <c r="X559" s="41"/>
      <c r="Y559" s="40"/>
      <c r="Z559" s="462" t="s">
        <v>1832</v>
      </c>
      <c r="AA559" s="41"/>
      <c r="AB559" s="40"/>
      <c r="AC559" s="41"/>
      <c r="AD559" s="41"/>
      <c r="AE559" s="60"/>
      <c r="AF559" s="41"/>
      <c r="AG559" s="41"/>
      <c r="AH559" s="41"/>
      <c r="AI559" s="60"/>
      <c r="AJ559" s="41"/>
      <c r="AK559" s="457" t="s">
        <v>1833</v>
      </c>
      <c r="AL559" s="184"/>
      <c r="AM559" s="183"/>
      <c r="AN559" s="457" t="s">
        <v>1806</v>
      </c>
      <c r="AO559" s="184"/>
      <c r="AP559" s="183"/>
      <c r="AQ559" s="458">
        <v>26</v>
      </c>
      <c r="AR559" s="458"/>
      <c r="AS559" s="458">
        <v>41</v>
      </c>
      <c r="AT559" s="458"/>
      <c r="AU559" s="458">
        <v>59</v>
      </c>
      <c r="AV559" s="458"/>
      <c r="AW559" s="458">
        <v>80</v>
      </c>
      <c r="AX559" s="458"/>
      <c r="AY559" s="458">
        <v>103</v>
      </c>
      <c r="AZ559" s="458"/>
      <c r="BA559" s="458">
        <v>131</v>
      </c>
      <c r="BB559" s="458"/>
      <c r="BC559" s="458">
        <v>162</v>
      </c>
      <c r="BD559" s="458"/>
      <c r="BE559" s="458">
        <v>196</v>
      </c>
      <c r="BF559" s="458"/>
      <c r="BG559" s="458">
        <v>233</v>
      </c>
      <c r="BH559" s="458"/>
      <c r="BI559" s="458">
        <v>274</v>
      </c>
      <c r="BJ559" s="458"/>
      <c r="BK559" s="458">
        <v>413</v>
      </c>
      <c r="BL559" s="40"/>
      <c r="BM559" s="38"/>
      <c r="BN559" s="60"/>
      <c r="BO559" s="60"/>
      <c r="BP559" s="60"/>
      <c r="BQ559" s="60"/>
      <c r="BR559" s="60"/>
      <c r="BS559" s="60"/>
    </row>
    <row r="560" spans="1:71" ht="13.5" customHeight="1" x14ac:dyDescent="0.25">
      <c r="A560" s="41"/>
      <c r="B560" s="461" t="s">
        <v>1834</v>
      </c>
      <c r="C560" s="41"/>
      <c r="D560" s="41"/>
      <c r="E560" s="41"/>
      <c r="F560" s="38">
        <v>52</v>
      </c>
      <c r="G560" s="40"/>
      <c r="H560" s="38">
        <v>43</v>
      </c>
      <c r="I560" s="38"/>
      <c r="J560" s="41"/>
      <c r="K560" s="37">
        <v>4.7</v>
      </c>
      <c r="L560" s="41"/>
      <c r="M560" s="40"/>
      <c r="N560" s="462" t="s">
        <v>1827</v>
      </c>
      <c r="O560" s="41"/>
      <c r="P560" s="41"/>
      <c r="Q560" s="37">
        <v>4.9000000000000004</v>
      </c>
      <c r="R560" s="41"/>
      <c r="S560" s="40"/>
      <c r="T560" s="462" t="s">
        <v>1835</v>
      </c>
      <c r="U560" s="41"/>
      <c r="V560" s="41"/>
      <c r="W560" s="37">
        <v>5.0999999999999996</v>
      </c>
      <c r="X560" s="41"/>
      <c r="Y560" s="40"/>
      <c r="Z560" s="462" t="s">
        <v>1836</v>
      </c>
      <c r="AA560" s="41"/>
      <c r="AB560" s="40"/>
      <c r="AC560" s="41"/>
      <c r="AD560" s="41"/>
      <c r="AE560" s="60"/>
      <c r="AF560" s="41"/>
      <c r="AG560" s="41"/>
      <c r="AH560" s="41"/>
      <c r="AI560" s="60"/>
      <c r="AJ560" s="41"/>
      <c r="AK560" s="457" t="s">
        <v>1810</v>
      </c>
      <c r="AL560" s="184"/>
      <c r="AM560" s="183"/>
      <c r="AN560" s="457" t="s">
        <v>1837</v>
      </c>
      <c r="AO560" s="184"/>
      <c r="AP560" s="183"/>
      <c r="AQ560" s="458">
        <v>23</v>
      </c>
      <c r="AR560" s="458"/>
      <c r="AS560" s="458">
        <v>37</v>
      </c>
      <c r="AT560" s="458"/>
      <c r="AU560" s="458">
        <v>53</v>
      </c>
      <c r="AV560" s="458"/>
      <c r="AW560" s="458">
        <v>72</v>
      </c>
      <c r="AX560" s="458"/>
      <c r="AY560" s="458">
        <v>94</v>
      </c>
      <c r="AZ560" s="458"/>
      <c r="BA560" s="458">
        <v>119</v>
      </c>
      <c r="BB560" s="458"/>
      <c r="BC560" s="458">
        <v>148</v>
      </c>
      <c r="BD560" s="458"/>
      <c r="BE560" s="458">
        <v>176</v>
      </c>
      <c r="BF560" s="458"/>
      <c r="BG560" s="458">
        <v>213</v>
      </c>
      <c r="BH560" s="458"/>
      <c r="BI560" s="458">
        <v>250</v>
      </c>
      <c r="BJ560" s="458"/>
      <c r="BK560" s="458">
        <v>375</v>
      </c>
      <c r="BL560" s="40"/>
      <c r="BM560" s="38"/>
      <c r="BN560" s="60"/>
      <c r="BO560" s="60"/>
      <c r="BP560" s="60"/>
      <c r="BQ560" s="60"/>
      <c r="BR560" s="60"/>
      <c r="BS560" s="60"/>
    </row>
    <row r="561" spans="1:71" ht="13.5" customHeight="1" x14ac:dyDescent="0.25">
      <c r="A561" s="41"/>
      <c r="B561" s="461" t="s">
        <v>1838</v>
      </c>
      <c r="C561" s="41"/>
      <c r="D561" s="41"/>
      <c r="E561" s="41"/>
      <c r="F561" s="38">
        <v>46</v>
      </c>
      <c r="G561" s="40"/>
      <c r="H561" s="38">
        <v>41</v>
      </c>
      <c r="I561" s="38"/>
      <c r="J561" s="41"/>
      <c r="K561" s="37">
        <v>4.5999999999999996</v>
      </c>
      <c r="L561" s="41"/>
      <c r="M561" s="40"/>
      <c r="N561" s="462" t="s">
        <v>1835</v>
      </c>
      <c r="O561" s="41"/>
      <c r="P561" s="41"/>
      <c r="Q561" s="37">
        <v>4.9000000000000004</v>
      </c>
      <c r="R561" s="41"/>
      <c r="S561" s="40"/>
      <c r="T561" s="462" t="s">
        <v>1839</v>
      </c>
      <c r="U561" s="41"/>
      <c r="V561" s="41"/>
      <c r="W561" s="37">
        <v>5.2</v>
      </c>
      <c r="X561" s="41"/>
      <c r="Y561" s="40"/>
      <c r="Z561" s="462" t="s">
        <v>1840</v>
      </c>
      <c r="AA561" s="41"/>
      <c r="AB561" s="40"/>
      <c r="AC561" s="41"/>
      <c r="AD561" s="41"/>
      <c r="AE561" s="60"/>
      <c r="AF561" s="41"/>
      <c r="AG561" s="41"/>
      <c r="AH561" s="41"/>
      <c r="AI561" s="60"/>
      <c r="AJ561" s="41"/>
      <c r="AK561" s="457" t="s">
        <v>1815</v>
      </c>
      <c r="AL561" s="184"/>
      <c r="AM561" s="183"/>
      <c r="AN561" s="457" t="s">
        <v>1841</v>
      </c>
      <c r="AO561" s="184"/>
      <c r="AP561" s="183"/>
      <c r="AQ561" s="458">
        <v>22</v>
      </c>
      <c r="AR561" s="458"/>
      <c r="AS561" s="458">
        <v>35</v>
      </c>
      <c r="AT561" s="458"/>
      <c r="AU561" s="458">
        <v>50</v>
      </c>
      <c r="AV561" s="458"/>
      <c r="AW561" s="458">
        <v>69</v>
      </c>
      <c r="AX561" s="458"/>
      <c r="AY561" s="458">
        <v>90</v>
      </c>
      <c r="AZ561" s="458"/>
      <c r="BA561" s="458">
        <v>114</v>
      </c>
      <c r="BB561" s="458"/>
      <c r="BC561" s="458">
        <v>141</v>
      </c>
      <c r="BD561" s="458"/>
      <c r="BE561" s="458">
        <v>169</v>
      </c>
      <c r="BF561" s="458"/>
      <c r="BG561" s="458">
        <v>203</v>
      </c>
      <c r="BH561" s="458"/>
      <c r="BI561" s="458">
        <v>238</v>
      </c>
      <c r="BJ561" s="458"/>
      <c r="BK561" s="458">
        <v>358</v>
      </c>
      <c r="BL561" s="40"/>
      <c r="BM561" s="38"/>
      <c r="BN561" s="60"/>
      <c r="BO561" s="60"/>
      <c r="BP561" s="60"/>
      <c r="BQ561" s="60"/>
      <c r="BR561" s="60"/>
      <c r="BS561" s="60"/>
    </row>
    <row r="562" spans="1:71" ht="13.5" customHeight="1" x14ac:dyDescent="0.25">
      <c r="A562" s="41"/>
      <c r="B562" s="37" t="s">
        <v>1842</v>
      </c>
      <c r="C562" s="41"/>
      <c r="D562" s="41"/>
      <c r="E562" s="41"/>
      <c r="F562" s="38" t="s">
        <v>1843</v>
      </c>
      <c r="G562" s="40"/>
      <c r="H562" s="462" t="s">
        <v>1844</v>
      </c>
      <c r="I562" s="38"/>
      <c r="J562" s="41"/>
      <c r="K562" s="37">
        <v>3.9</v>
      </c>
      <c r="L562" s="41"/>
      <c r="M562" s="40"/>
      <c r="N562" s="462" t="s">
        <v>1845</v>
      </c>
      <c r="O562" s="41"/>
      <c r="P562" s="41"/>
      <c r="Q562" s="37">
        <v>3.8</v>
      </c>
      <c r="R562" s="41"/>
      <c r="S562" s="40"/>
      <c r="T562" s="462" t="s">
        <v>1846</v>
      </c>
      <c r="U562" s="41"/>
      <c r="V562" s="41"/>
      <c r="W562" s="37">
        <v>3.6</v>
      </c>
      <c r="X562" s="41"/>
      <c r="Y562" s="40"/>
      <c r="Z562" s="462" t="s">
        <v>1846</v>
      </c>
      <c r="AA562" s="41"/>
      <c r="AB562" s="40"/>
      <c r="AC562" s="41"/>
      <c r="AD562" s="41"/>
      <c r="AE562" s="60"/>
      <c r="AF562" s="41"/>
      <c r="AG562" s="41"/>
      <c r="AH562" s="41"/>
      <c r="AI562" s="60"/>
      <c r="AJ562" s="41"/>
      <c r="AK562" s="459" t="s">
        <v>1822</v>
      </c>
      <c r="AL562" s="154"/>
      <c r="AM562" s="155"/>
      <c r="AN562" s="459" t="s">
        <v>1847</v>
      </c>
      <c r="AO562" s="154"/>
      <c r="AP562" s="155"/>
      <c r="AQ562" s="460">
        <v>21</v>
      </c>
      <c r="AR562" s="460"/>
      <c r="AS562" s="460">
        <v>34</v>
      </c>
      <c r="AT562" s="460"/>
      <c r="AU562" s="460">
        <v>48</v>
      </c>
      <c r="AV562" s="460"/>
      <c r="AW562" s="460">
        <v>66</v>
      </c>
      <c r="AX562" s="460"/>
      <c r="AY562" s="460">
        <v>86</v>
      </c>
      <c r="AZ562" s="460"/>
      <c r="BA562" s="460">
        <v>109</v>
      </c>
      <c r="BB562" s="460"/>
      <c r="BC562" s="460">
        <v>134</v>
      </c>
      <c r="BD562" s="460"/>
      <c r="BE562" s="460">
        <v>162</v>
      </c>
      <c r="BF562" s="460"/>
      <c r="BG562" s="460">
        <v>193</v>
      </c>
      <c r="BH562" s="460"/>
      <c r="BI562" s="460">
        <v>227</v>
      </c>
      <c r="BJ562" s="460"/>
      <c r="BK562" s="460">
        <v>342</v>
      </c>
      <c r="BL562" s="48"/>
      <c r="BM562" s="38"/>
      <c r="BN562" s="60"/>
      <c r="BO562" s="60"/>
      <c r="BP562" s="60"/>
      <c r="BQ562" s="60"/>
      <c r="BR562" s="60"/>
      <c r="BS562" s="60"/>
    </row>
    <row r="563" spans="1:71" ht="13.5" customHeight="1" x14ac:dyDescent="0.25">
      <c r="A563" s="41"/>
      <c r="B563" s="160" t="s">
        <v>1848</v>
      </c>
      <c r="C563" s="39"/>
      <c r="D563" s="39"/>
      <c r="E563" s="39"/>
      <c r="F563" s="39" t="s">
        <v>1843</v>
      </c>
      <c r="G563" s="48"/>
      <c r="H563" s="39" t="s">
        <v>1843</v>
      </c>
      <c r="I563" s="39"/>
      <c r="J563" s="39"/>
      <c r="K563" s="160">
        <v>1.4</v>
      </c>
      <c r="L563" s="39"/>
      <c r="M563" s="48"/>
      <c r="N563" s="463" t="s">
        <v>1849</v>
      </c>
      <c r="O563" s="39"/>
      <c r="P563" s="39"/>
      <c r="Q563" s="160">
        <v>1.5</v>
      </c>
      <c r="R563" s="39"/>
      <c r="S563" s="48"/>
      <c r="T563" s="463" t="s">
        <v>1850</v>
      </c>
      <c r="U563" s="39"/>
      <c r="V563" s="39"/>
      <c r="W563" s="160">
        <v>1.6</v>
      </c>
      <c r="X563" s="39"/>
      <c r="Y563" s="48"/>
      <c r="Z563" s="463" t="s">
        <v>1851</v>
      </c>
      <c r="AA563" s="39"/>
      <c r="AB563" s="48"/>
      <c r="AC563" s="41"/>
      <c r="AD563" s="41"/>
      <c r="AE563" s="60"/>
      <c r="AF563" s="41"/>
      <c r="AG563" s="41"/>
      <c r="AH563" s="41"/>
      <c r="AI563" s="60"/>
      <c r="AJ563" s="41"/>
      <c r="AK563" s="41"/>
      <c r="AL563" s="41"/>
      <c r="AM563" s="41"/>
      <c r="AN563" s="41"/>
      <c r="AO563" s="41"/>
      <c r="AP563" s="41"/>
      <c r="AQ563" s="41"/>
      <c r="AR563" s="41"/>
      <c r="AS563" s="41"/>
      <c r="AT563" s="41"/>
      <c r="AU563" s="41"/>
      <c r="AV563" s="41"/>
      <c r="AW563" s="41"/>
      <c r="AX563" s="41"/>
      <c r="AY563" s="41"/>
      <c r="AZ563" s="41"/>
      <c r="BA563" s="41"/>
      <c r="BB563" s="41"/>
      <c r="BC563" s="41"/>
      <c r="BD563" s="41"/>
      <c r="BE563" s="41"/>
      <c r="BF563" s="41"/>
      <c r="BG563" s="41"/>
      <c r="BH563" s="41"/>
      <c r="BI563" s="41"/>
      <c r="BJ563" s="41"/>
      <c r="BK563" s="41"/>
      <c r="BL563" s="38"/>
      <c r="BM563" s="38"/>
      <c r="BN563" s="60"/>
      <c r="BO563" s="60"/>
      <c r="BP563" s="60"/>
      <c r="BQ563" s="60"/>
      <c r="BR563" s="60"/>
      <c r="BS563" s="60"/>
    </row>
    <row r="564" spans="1:71" ht="13.5" customHeight="1" x14ac:dyDescent="0.25">
      <c r="A564" s="41"/>
      <c r="B564" s="38"/>
      <c r="C564" s="41"/>
      <c r="D564" s="41"/>
      <c r="E564" s="41"/>
      <c r="F564" s="41"/>
      <c r="G564" s="41"/>
      <c r="H564" s="38"/>
      <c r="I564" s="41"/>
      <c r="J564" s="41"/>
      <c r="K564" s="41"/>
      <c r="L564" s="41"/>
      <c r="M564" s="41"/>
      <c r="N564" s="41"/>
      <c r="O564" s="41"/>
      <c r="P564" s="38"/>
      <c r="Q564" s="41"/>
      <c r="R564" s="41"/>
      <c r="S564" s="41"/>
      <c r="T564" s="41"/>
      <c r="U564" s="41"/>
      <c r="V564" s="41"/>
      <c r="W564" s="41"/>
      <c r="X564" s="41"/>
      <c r="Y564" s="41"/>
      <c r="Z564" s="41"/>
      <c r="AA564" s="41"/>
      <c r="AB564" s="41"/>
      <c r="AC564" s="41"/>
      <c r="AD564" s="41"/>
      <c r="AE564" s="60"/>
      <c r="AF564" s="41"/>
      <c r="AG564" s="41"/>
      <c r="AH564" s="41"/>
      <c r="AI564" s="60"/>
      <c r="AJ564" s="41"/>
      <c r="AK564" s="41" t="s">
        <v>1852</v>
      </c>
      <c r="AL564" s="464"/>
      <c r="AM564" s="464"/>
      <c r="AN564" s="464"/>
      <c r="AO564" s="464"/>
      <c r="AP564" s="464"/>
      <c r="AQ564" s="464"/>
      <c r="AR564" s="464"/>
      <c r="AS564" s="464"/>
      <c r="AT564" s="464"/>
      <c r="AU564" s="464"/>
      <c r="AV564" s="464"/>
      <c r="AW564" s="464"/>
      <c r="AX564" s="464"/>
      <c r="AY564" s="464"/>
      <c r="AZ564" s="464"/>
      <c r="BA564" s="464"/>
      <c r="BB564" s="464"/>
      <c r="BC564" s="464"/>
      <c r="BD564" s="464"/>
      <c r="BE564" s="464"/>
      <c r="BF564" s="464"/>
      <c r="BG564" s="464"/>
      <c r="BH564" s="464"/>
      <c r="BI564" s="464"/>
      <c r="BJ564" s="464"/>
      <c r="BK564" s="464"/>
      <c r="BL564" s="38"/>
      <c r="BM564" s="38"/>
      <c r="BN564" s="60"/>
      <c r="BO564" s="60"/>
      <c r="BP564" s="60"/>
      <c r="BQ564" s="60"/>
      <c r="BR564" s="60"/>
      <c r="BS564" s="60"/>
    </row>
    <row r="565" spans="1:71" ht="13.5" customHeight="1" x14ac:dyDescent="0.25">
      <c r="A565" s="41"/>
      <c r="B565" s="38"/>
      <c r="C565" s="41"/>
      <c r="D565" s="41"/>
      <c r="E565" s="41"/>
      <c r="F565" s="41"/>
      <c r="G565" s="41"/>
      <c r="H565" s="38"/>
      <c r="I565" s="41"/>
      <c r="J565" s="41"/>
      <c r="K565" s="41"/>
      <c r="L565" s="41"/>
      <c r="M565" s="41"/>
      <c r="N565" s="41"/>
      <c r="O565" s="41"/>
      <c r="P565" s="38"/>
      <c r="Q565" s="41"/>
      <c r="R565" s="41"/>
      <c r="S565" s="41"/>
      <c r="T565" s="41"/>
      <c r="U565" s="41"/>
      <c r="V565" s="41"/>
      <c r="W565" s="41"/>
      <c r="X565" s="41"/>
      <c r="Y565" s="41"/>
      <c r="Z565" s="41"/>
      <c r="AA565" s="41"/>
      <c r="AB565" s="41"/>
      <c r="AC565" s="41"/>
      <c r="AD565" s="41"/>
      <c r="AE565" s="60"/>
      <c r="AF565" s="41"/>
      <c r="AG565" s="41"/>
      <c r="AH565" s="41"/>
      <c r="AI565" s="60"/>
      <c r="AJ565" s="41"/>
      <c r="AK565" s="41" t="s">
        <v>1853</v>
      </c>
      <c r="AL565" s="464"/>
      <c r="AM565" s="464"/>
      <c r="AN565" s="464"/>
      <c r="AO565" s="464"/>
      <c r="AP565" s="464"/>
      <c r="AQ565" s="464"/>
      <c r="AR565" s="464"/>
      <c r="AS565" s="464"/>
      <c r="AT565" s="464"/>
      <c r="AU565" s="464"/>
      <c r="AV565" s="464"/>
      <c r="AW565" s="464"/>
      <c r="AX565" s="464"/>
      <c r="AY565" s="464"/>
      <c r="AZ565" s="464"/>
      <c r="BA565" s="464"/>
      <c r="BB565" s="464"/>
      <c r="BC565" s="464"/>
      <c r="BD565" s="464"/>
      <c r="BE565" s="464"/>
      <c r="BF565" s="464"/>
      <c r="BG565" s="464"/>
      <c r="BH565" s="464"/>
      <c r="BI565" s="464"/>
      <c r="BJ565" s="464"/>
      <c r="BK565" s="464"/>
      <c r="BL565" s="464"/>
      <c r="BM565" s="464"/>
      <c r="BN565" s="60"/>
      <c r="BO565" s="60"/>
      <c r="BP565" s="60"/>
      <c r="BQ565" s="60"/>
      <c r="BR565" s="60"/>
      <c r="BS565" s="60"/>
    </row>
    <row r="566" spans="1:71" ht="13.5" customHeight="1" x14ac:dyDescent="0.25">
      <c r="A566" s="41"/>
      <c r="B566" s="41" t="s">
        <v>1854</v>
      </c>
      <c r="C566" s="41"/>
      <c r="D566" s="41"/>
      <c r="E566" s="41"/>
      <c r="F566" s="41"/>
      <c r="G566" s="41"/>
      <c r="H566" s="41"/>
      <c r="I566" s="41"/>
      <c r="J566" s="41"/>
      <c r="K566" s="41"/>
      <c r="L566" s="41"/>
      <c r="M566" s="41"/>
      <c r="N566" s="41"/>
      <c r="O566" s="41"/>
      <c r="P566" s="41"/>
      <c r="Q566" s="41"/>
      <c r="R566" s="41"/>
      <c r="S566" s="41"/>
      <c r="T566" s="41"/>
      <c r="U566" s="41"/>
      <c r="V566" s="41"/>
      <c r="W566" s="41"/>
      <c r="X566" s="41"/>
      <c r="Y566" s="41"/>
      <c r="Z566" s="41"/>
      <c r="AA566" s="41"/>
      <c r="AB566" s="41"/>
      <c r="AC566" s="41"/>
      <c r="AD566" s="41"/>
      <c r="AE566" s="60"/>
      <c r="AF566" s="41"/>
      <c r="AG566" s="41"/>
      <c r="AH566" s="41"/>
      <c r="AI566" s="60"/>
      <c r="AJ566" s="41"/>
      <c r="AK566" s="41" t="s">
        <v>1855</v>
      </c>
      <c r="AL566" s="464"/>
      <c r="AM566" s="464"/>
      <c r="AN566" s="464"/>
      <c r="AO566" s="464"/>
      <c r="AP566" s="464"/>
      <c r="AQ566" s="464"/>
      <c r="AR566" s="464"/>
      <c r="AS566" s="464"/>
      <c r="AT566" s="464"/>
      <c r="AU566" s="464"/>
      <c r="AV566" s="464"/>
      <c r="AW566" s="464"/>
      <c r="AX566" s="464"/>
      <c r="AY566" s="464"/>
      <c r="AZ566" s="464"/>
      <c r="BA566" s="464"/>
      <c r="BB566" s="464"/>
      <c r="BC566" s="464"/>
      <c r="BD566" s="464"/>
      <c r="BE566" s="464"/>
      <c r="BF566" s="464"/>
      <c r="BG566" s="464"/>
      <c r="BH566" s="464"/>
      <c r="BI566" s="464"/>
      <c r="BJ566" s="464"/>
      <c r="BK566" s="464"/>
      <c r="BL566" s="464"/>
      <c r="BM566" s="464"/>
      <c r="BN566" s="60"/>
      <c r="BO566" s="60"/>
      <c r="BP566" s="60"/>
      <c r="BQ566" s="60"/>
      <c r="BR566" s="60"/>
      <c r="BS566" s="60"/>
    </row>
    <row r="567" spans="1:71" ht="13.5" customHeight="1" x14ac:dyDescent="0.25">
      <c r="A567" s="41"/>
      <c r="B567" s="41" t="s">
        <v>1856</v>
      </c>
      <c r="C567" s="41"/>
      <c r="D567" s="41"/>
      <c r="E567" s="41"/>
      <c r="F567" s="41"/>
      <c r="G567" s="41"/>
      <c r="H567" s="41"/>
      <c r="I567" s="41"/>
      <c r="J567" s="41"/>
      <c r="K567" s="41"/>
      <c r="L567" s="41"/>
      <c r="M567" s="41"/>
      <c r="N567" s="41"/>
      <c r="O567" s="41"/>
      <c r="P567" s="41"/>
      <c r="Q567" s="41"/>
      <c r="R567" s="41"/>
      <c r="S567" s="41"/>
      <c r="T567" s="41"/>
      <c r="U567" s="41"/>
      <c r="V567" s="41"/>
      <c r="W567" s="41"/>
      <c r="X567" s="41"/>
      <c r="Y567" s="41"/>
      <c r="Z567" s="41"/>
      <c r="AA567" s="41"/>
      <c r="AB567" s="41"/>
      <c r="AC567" s="41"/>
      <c r="AD567" s="41"/>
      <c r="AE567" s="60"/>
      <c r="AF567" s="41"/>
      <c r="AG567" s="41"/>
      <c r="AH567" s="41"/>
      <c r="AI567" s="60"/>
      <c r="AJ567" s="41"/>
      <c r="AK567" s="41"/>
      <c r="AL567" s="464"/>
      <c r="AM567" s="464"/>
      <c r="AN567" s="464"/>
      <c r="AO567" s="464"/>
      <c r="AP567" s="464"/>
      <c r="AQ567" s="464"/>
      <c r="AR567" s="464"/>
      <c r="AS567" s="464"/>
      <c r="AT567" s="464"/>
      <c r="AU567" s="464"/>
      <c r="AV567" s="464"/>
      <c r="AW567" s="464"/>
      <c r="AX567" s="464"/>
      <c r="AY567" s="464"/>
      <c r="AZ567" s="464"/>
      <c r="BA567" s="464"/>
      <c r="BB567" s="464"/>
      <c r="BC567" s="464"/>
      <c r="BD567" s="464"/>
      <c r="BE567" s="464"/>
      <c r="BF567" s="464"/>
      <c r="BG567" s="464"/>
      <c r="BH567" s="464"/>
      <c r="BI567" s="464"/>
      <c r="BJ567" s="464"/>
      <c r="BK567" s="464"/>
      <c r="BL567" s="464"/>
      <c r="BM567" s="464"/>
      <c r="BN567" s="60"/>
      <c r="BO567" s="60"/>
      <c r="BP567" s="60"/>
      <c r="BQ567" s="60"/>
      <c r="BR567" s="60"/>
      <c r="BS567" s="60"/>
    </row>
    <row r="568" spans="1:71" ht="13.5" customHeight="1" x14ac:dyDescent="0.25">
      <c r="A568" s="41"/>
      <c r="B568" s="41" t="s">
        <v>1857</v>
      </c>
      <c r="C568" s="41"/>
      <c r="D568" s="41"/>
      <c r="E568" s="41"/>
      <c r="F568" s="41"/>
      <c r="G568" s="41"/>
      <c r="H568" s="41"/>
      <c r="I568" s="41"/>
      <c r="J568" s="41"/>
      <c r="K568" s="41"/>
      <c r="L568" s="41"/>
      <c r="M568" s="41"/>
      <c r="N568" s="41"/>
      <c r="O568" s="41"/>
      <c r="P568" s="41"/>
      <c r="Q568" s="41"/>
      <c r="R568" s="41"/>
      <c r="S568" s="41"/>
      <c r="T568" s="41"/>
      <c r="U568" s="41"/>
      <c r="V568" s="41"/>
      <c r="W568" s="41"/>
      <c r="X568" s="41"/>
      <c r="Y568" s="41"/>
      <c r="Z568" s="41"/>
      <c r="AA568" s="41"/>
      <c r="AB568" s="41"/>
      <c r="AC568" s="41"/>
      <c r="AD568" s="41"/>
      <c r="AE568" s="60"/>
      <c r="AF568" s="41"/>
      <c r="AG568" s="41"/>
      <c r="AH568" s="41"/>
      <c r="AI568" s="60"/>
      <c r="AJ568" s="41"/>
      <c r="AK568" s="41" t="s">
        <v>1858</v>
      </c>
      <c r="AL568" s="464"/>
      <c r="AM568" s="464"/>
      <c r="AN568" s="464"/>
      <c r="AO568" s="464"/>
      <c r="AP568" s="464"/>
      <c r="AQ568" s="464"/>
      <c r="AR568" s="464"/>
      <c r="AS568" s="464"/>
      <c r="AT568" s="464"/>
      <c r="AU568" s="464"/>
      <c r="AV568" s="464"/>
      <c r="AW568" s="464"/>
      <c r="AX568" s="464"/>
      <c r="AY568" s="464"/>
      <c r="AZ568" s="464"/>
      <c r="BA568" s="464"/>
      <c r="BB568" s="464"/>
      <c r="BC568" s="464"/>
      <c r="BD568" s="464"/>
      <c r="BE568" s="464"/>
      <c r="BF568" s="464"/>
      <c r="BG568" s="464"/>
      <c r="BH568" s="464"/>
      <c r="BI568" s="464"/>
      <c r="BJ568" s="464"/>
      <c r="BK568" s="464"/>
      <c r="BL568" s="464"/>
      <c r="BM568" s="464"/>
      <c r="BN568" s="60"/>
      <c r="BO568" s="60"/>
      <c r="BP568" s="60"/>
      <c r="BQ568" s="60"/>
      <c r="BR568" s="60"/>
      <c r="BS568" s="60"/>
    </row>
    <row r="569" spans="1:71" ht="13.5" customHeight="1" x14ac:dyDescent="0.25">
      <c r="A569" s="41"/>
      <c r="B569" s="41" t="s">
        <v>1859</v>
      </c>
      <c r="C569" s="41"/>
      <c r="D569" s="41"/>
      <c r="E569" s="41"/>
      <c r="F569" s="41"/>
      <c r="G569" s="41"/>
      <c r="H569" s="41"/>
      <c r="I569" s="41"/>
      <c r="J569" s="41"/>
      <c r="K569" s="41"/>
      <c r="L569" s="41"/>
      <c r="M569" s="41"/>
      <c r="N569" s="41"/>
      <c r="O569" s="41"/>
      <c r="P569" s="41"/>
      <c r="Q569" s="41"/>
      <c r="R569" s="41"/>
      <c r="S569" s="41"/>
      <c r="T569" s="41"/>
      <c r="U569" s="41"/>
      <c r="V569" s="41"/>
      <c r="W569" s="41"/>
      <c r="X569" s="41"/>
      <c r="Y569" s="41"/>
      <c r="Z569" s="41"/>
      <c r="AA569" s="41"/>
      <c r="AB569" s="41"/>
      <c r="AC569" s="41"/>
      <c r="AD569" s="41"/>
      <c r="AE569" s="60"/>
      <c r="AF569" s="41"/>
      <c r="AG569" s="41"/>
      <c r="AH569" s="41"/>
      <c r="AI569" s="60"/>
      <c r="AJ569" s="41"/>
      <c r="AK569" s="41" t="s">
        <v>1860</v>
      </c>
      <c r="AL569" s="41"/>
      <c r="AM569" s="41"/>
      <c r="AN569" s="41"/>
      <c r="AO569" s="41"/>
      <c r="AP569" s="41"/>
      <c r="AQ569" s="41"/>
      <c r="AR569" s="41"/>
      <c r="AS569" s="41"/>
      <c r="AT569" s="41"/>
      <c r="AU569" s="41"/>
      <c r="AV569" s="41"/>
      <c r="AW569" s="41"/>
      <c r="AX569" s="41"/>
      <c r="AY569" s="41"/>
      <c r="AZ569" s="41"/>
      <c r="BA569" s="41"/>
      <c r="BB569" s="41"/>
      <c r="BC569" s="41"/>
      <c r="BD569" s="41"/>
      <c r="BE569" s="41"/>
      <c r="BF569" s="41"/>
      <c r="BG569" s="41"/>
      <c r="BH569" s="41"/>
      <c r="BI569" s="41"/>
      <c r="BJ569" s="41"/>
      <c r="BK569" s="41"/>
      <c r="BL569" s="41"/>
      <c r="BM569" s="41"/>
      <c r="BN569" s="60"/>
      <c r="BO569" s="60"/>
      <c r="BP569" s="60"/>
      <c r="BQ569" s="60"/>
      <c r="BR569" s="60"/>
      <c r="BS569" s="60"/>
    </row>
    <row r="570" spans="1:71" ht="13.5" customHeight="1" x14ac:dyDescent="0.25">
      <c r="A570" s="41"/>
      <c r="B570" s="41"/>
      <c r="C570" s="41"/>
      <c r="D570" s="41"/>
      <c r="E570" s="41"/>
      <c r="F570" s="41"/>
      <c r="G570" s="41"/>
      <c r="H570" s="41"/>
      <c r="I570" s="41"/>
      <c r="J570" s="41"/>
      <c r="K570" s="41"/>
      <c r="L570" s="41"/>
      <c r="M570" s="41"/>
      <c r="N570" s="41"/>
      <c r="O570" s="41"/>
      <c r="P570" s="41"/>
      <c r="Q570" s="41"/>
      <c r="R570" s="41"/>
      <c r="S570" s="41"/>
      <c r="T570" s="41"/>
      <c r="U570" s="41"/>
      <c r="V570" s="41"/>
      <c r="W570" s="41"/>
      <c r="X570" s="41"/>
      <c r="Y570" s="41"/>
      <c r="Z570" s="41"/>
      <c r="AA570" s="41"/>
      <c r="AB570" s="41"/>
      <c r="AC570" s="41"/>
      <c r="AD570" s="41"/>
      <c r="AE570" s="60"/>
      <c r="AF570" s="41"/>
      <c r="AG570" s="41"/>
      <c r="AH570" s="41"/>
      <c r="AI570" s="60"/>
      <c r="AJ570" s="41"/>
      <c r="AK570" s="41"/>
      <c r="AL570" s="41"/>
      <c r="AM570" s="41"/>
      <c r="AN570" s="41"/>
      <c r="AO570" s="41"/>
      <c r="AP570" s="41"/>
      <c r="AQ570" s="41"/>
      <c r="AR570" s="41"/>
      <c r="AS570" s="41"/>
      <c r="AT570" s="41"/>
      <c r="AU570" s="41"/>
      <c r="AV570" s="41"/>
      <c r="AW570" s="41"/>
      <c r="AX570" s="41"/>
      <c r="AY570" s="41"/>
      <c r="AZ570" s="41"/>
      <c r="BA570" s="41"/>
      <c r="BB570" s="41"/>
      <c r="BC570" s="41"/>
      <c r="BD570" s="41"/>
      <c r="BE570" s="41"/>
      <c r="BF570" s="41"/>
      <c r="BG570" s="41"/>
      <c r="BH570" s="41"/>
      <c r="BI570" s="41"/>
      <c r="BJ570" s="41"/>
      <c r="BK570" s="41"/>
      <c r="BL570" s="41"/>
      <c r="BM570" s="41"/>
      <c r="BN570" s="60"/>
      <c r="BO570" s="60"/>
      <c r="BP570" s="60"/>
      <c r="BQ570" s="60"/>
      <c r="BR570" s="60"/>
      <c r="BS570" s="60"/>
    </row>
    <row r="571" spans="1:71" ht="13.5" customHeight="1" x14ac:dyDescent="0.25">
      <c r="A571" s="41"/>
      <c r="B571" s="41" t="s">
        <v>1861</v>
      </c>
      <c r="C571" s="41"/>
      <c r="D571" s="41"/>
      <c r="E571" s="41"/>
      <c r="F571" s="41"/>
      <c r="G571" s="41"/>
      <c r="H571" s="41"/>
      <c r="I571" s="41"/>
      <c r="J571" s="41"/>
      <c r="K571" s="41"/>
      <c r="L571" s="41"/>
      <c r="M571" s="41"/>
      <c r="N571" s="41"/>
      <c r="O571" s="41"/>
      <c r="P571" s="41"/>
      <c r="Q571" s="41"/>
      <c r="R571" s="41"/>
      <c r="S571" s="41"/>
      <c r="T571" s="41"/>
      <c r="U571" s="41"/>
      <c r="V571" s="41"/>
      <c r="W571" s="41"/>
      <c r="X571" s="41"/>
      <c r="Y571" s="41"/>
      <c r="Z571" s="41"/>
      <c r="AA571" s="41"/>
      <c r="AB571" s="41"/>
      <c r="AC571" s="41"/>
      <c r="AD571" s="41"/>
      <c r="AE571" s="60"/>
      <c r="AF571" s="41"/>
      <c r="AG571" s="41"/>
      <c r="AH571" s="41"/>
      <c r="AI571" s="60"/>
      <c r="AJ571" s="41"/>
      <c r="AK571" s="41" t="s">
        <v>1862</v>
      </c>
      <c r="AL571" s="41"/>
      <c r="AM571" s="41"/>
      <c r="AN571" s="41"/>
      <c r="AO571" s="41"/>
      <c r="AP571" s="41"/>
      <c r="AQ571" s="41"/>
      <c r="AR571" s="41"/>
      <c r="AS571" s="41"/>
      <c r="AT571" s="41"/>
      <c r="AU571" s="41"/>
      <c r="AV571" s="41"/>
      <c r="AW571" s="41"/>
      <c r="AX571" s="41"/>
      <c r="AY571" s="41"/>
      <c r="AZ571" s="41"/>
      <c r="BA571" s="41"/>
      <c r="BB571" s="41"/>
      <c r="BC571" s="41"/>
      <c r="BD571" s="41"/>
      <c r="BE571" s="41"/>
      <c r="BF571" s="41"/>
      <c r="BG571" s="41"/>
      <c r="BH571" s="41"/>
      <c r="BI571" s="41"/>
      <c r="BJ571" s="41"/>
      <c r="BK571" s="41"/>
      <c r="BL571" s="41"/>
      <c r="BM571" s="41"/>
      <c r="BN571" s="60"/>
      <c r="BO571" s="60"/>
      <c r="BP571" s="60"/>
      <c r="BQ571" s="60"/>
      <c r="BR571" s="60"/>
      <c r="BS571" s="60"/>
    </row>
    <row r="572" spans="1:71" ht="13.5" customHeight="1" x14ac:dyDescent="0.25">
      <c r="A572" s="41"/>
      <c r="B572" s="41" t="s">
        <v>1863</v>
      </c>
      <c r="C572" s="41"/>
      <c r="D572" s="41"/>
      <c r="E572" s="41"/>
      <c r="F572" s="41"/>
      <c r="G572" s="41"/>
      <c r="H572" s="41"/>
      <c r="I572" s="41"/>
      <c r="J572" s="41"/>
      <c r="K572" s="41"/>
      <c r="L572" s="41"/>
      <c r="M572" s="41"/>
      <c r="N572" s="41"/>
      <c r="O572" s="41"/>
      <c r="P572" s="41"/>
      <c r="Q572" s="41"/>
      <c r="R572" s="41"/>
      <c r="S572" s="41"/>
      <c r="T572" s="41"/>
      <c r="U572" s="41"/>
      <c r="V572" s="41"/>
      <c r="W572" s="41"/>
      <c r="X572" s="41"/>
      <c r="Y572" s="41"/>
      <c r="Z572" s="41"/>
      <c r="AA572" s="41"/>
      <c r="AB572" s="41"/>
      <c r="AC572" s="41"/>
      <c r="AD572" s="41"/>
      <c r="AE572" s="60"/>
      <c r="AF572" s="41"/>
      <c r="AG572" s="41"/>
      <c r="AH572" s="41"/>
      <c r="AI572" s="60"/>
      <c r="AJ572" s="41"/>
      <c r="AK572" s="38"/>
      <c r="AL572" s="41"/>
      <c r="AM572" s="41"/>
      <c r="AN572" s="41"/>
      <c r="AO572" s="41"/>
      <c r="AP572" s="41"/>
      <c r="AQ572" s="41"/>
      <c r="AR572" s="41"/>
      <c r="AS572" s="41"/>
      <c r="AT572" s="41"/>
      <c r="AU572" s="41"/>
      <c r="AV572" s="41"/>
      <c r="AW572" s="41"/>
      <c r="AX572" s="41"/>
      <c r="AY572" s="41"/>
      <c r="AZ572" s="41"/>
      <c r="BA572" s="41"/>
      <c r="BB572" s="41"/>
      <c r="BC572" s="41"/>
      <c r="BD572" s="41"/>
      <c r="BE572" s="41"/>
      <c r="BF572" s="41"/>
      <c r="BG572" s="41"/>
      <c r="BH572" s="41"/>
      <c r="BI572" s="41"/>
      <c r="BJ572" s="41"/>
      <c r="BK572" s="41"/>
      <c r="BL572" s="41"/>
      <c r="BM572" s="41"/>
      <c r="BN572" s="60"/>
      <c r="BO572" s="60"/>
      <c r="BP572" s="60"/>
      <c r="BQ572" s="60"/>
      <c r="BR572" s="60"/>
      <c r="BS572" s="60"/>
    </row>
    <row r="573" spans="1:71" ht="13.5" customHeight="1" x14ac:dyDescent="0.25">
      <c r="A573" s="41"/>
      <c r="B573" s="41"/>
      <c r="C573" s="41"/>
      <c r="D573" s="41"/>
      <c r="E573" s="41"/>
      <c r="F573" s="41"/>
      <c r="G573" s="41"/>
      <c r="H573" s="41"/>
      <c r="I573" s="41"/>
      <c r="J573" s="41"/>
      <c r="K573" s="41"/>
      <c r="L573" s="41"/>
      <c r="M573" s="41"/>
      <c r="N573" s="41"/>
      <c r="O573" s="41"/>
      <c r="P573" s="41"/>
      <c r="Q573" s="41"/>
      <c r="R573" s="41"/>
      <c r="S573" s="41"/>
      <c r="T573" s="41"/>
      <c r="U573" s="41"/>
      <c r="V573" s="41"/>
      <c r="W573" s="41"/>
      <c r="X573" s="41"/>
      <c r="Y573" s="41"/>
      <c r="Z573" s="41"/>
      <c r="AA573" s="41"/>
      <c r="AB573" s="41"/>
      <c r="AC573" s="41"/>
      <c r="AD573" s="41"/>
      <c r="AE573" s="60"/>
      <c r="AF573" s="41"/>
      <c r="AG573" s="41"/>
      <c r="AH573" s="41"/>
      <c r="AI573" s="60"/>
      <c r="AJ573" s="41"/>
      <c r="AK573" s="43" t="s">
        <v>1864</v>
      </c>
      <c r="AL573" s="41"/>
      <c r="AM573" s="41"/>
      <c r="AN573" s="41"/>
      <c r="AO573" s="41"/>
      <c r="AP573" s="41"/>
      <c r="AQ573" s="41"/>
      <c r="AR573" s="41"/>
      <c r="AS573" s="41"/>
      <c r="AT573" s="41"/>
      <c r="AU573" s="41"/>
      <c r="AV573" s="41"/>
      <c r="AW573" s="41"/>
      <c r="AX573" s="41"/>
      <c r="AY573" s="41"/>
      <c r="AZ573" s="41"/>
      <c r="BA573" s="41"/>
      <c r="BB573" s="41"/>
      <c r="BC573" s="41"/>
      <c r="BD573" s="41"/>
      <c r="BE573" s="41"/>
      <c r="BF573" s="41"/>
      <c r="BG573" s="41"/>
      <c r="BH573" s="41"/>
      <c r="BI573" s="41"/>
      <c r="BJ573" s="41"/>
      <c r="BK573" s="41"/>
      <c r="BL573" s="41"/>
      <c r="BM573" s="41"/>
      <c r="BN573" s="60"/>
      <c r="BO573" s="60"/>
      <c r="BP573" s="60"/>
      <c r="BQ573" s="60"/>
      <c r="BR573" s="60"/>
      <c r="BS573" s="60"/>
    </row>
    <row r="574" spans="1:71" ht="13.5" customHeight="1" x14ac:dyDescent="0.25">
      <c r="A574" s="41"/>
      <c r="B574" s="41" t="s">
        <v>1865</v>
      </c>
      <c r="C574" s="41"/>
      <c r="D574" s="41"/>
      <c r="E574" s="41"/>
      <c r="F574" s="41"/>
      <c r="G574" s="41"/>
      <c r="H574" s="41"/>
      <c r="I574" s="41"/>
      <c r="J574" s="41"/>
      <c r="K574" s="41"/>
      <c r="L574" s="41"/>
      <c r="M574" s="41"/>
      <c r="N574" s="41"/>
      <c r="O574" s="41"/>
      <c r="P574" s="41"/>
      <c r="Q574" s="41"/>
      <c r="R574" s="41"/>
      <c r="S574" s="41"/>
      <c r="T574" s="41"/>
      <c r="U574" s="41"/>
      <c r="V574" s="41"/>
      <c r="W574" s="41"/>
      <c r="X574" s="41"/>
      <c r="Y574" s="41"/>
      <c r="Z574" s="41"/>
      <c r="AA574" s="41"/>
      <c r="AB574" s="41"/>
      <c r="AC574" s="41"/>
      <c r="AD574" s="41"/>
      <c r="AE574" s="60"/>
      <c r="AF574" s="41"/>
      <c r="AG574" s="41"/>
      <c r="AH574" s="41"/>
      <c r="AI574" s="60"/>
      <c r="AJ574" s="41"/>
      <c r="AK574" s="43" t="s">
        <v>1866</v>
      </c>
      <c r="AL574" s="41"/>
      <c r="AM574" s="41"/>
      <c r="AN574" s="41"/>
      <c r="AO574" s="41"/>
      <c r="AP574" s="41"/>
      <c r="AQ574" s="41"/>
      <c r="AR574" s="41"/>
      <c r="AS574" s="41"/>
      <c r="AT574" s="41"/>
      <c r="AU574" s="41"/>
      <c r="AV574" s="41"/>
      <c r="AW574" s="41"/>
      <c r="AX574" s="41"/>
      <c r="AY574" s="41"/>
      <c r="AZ574" s="41"/>
      <c r="BA574" s="41"/>
      <c r="BB574" s="41"/>
      <c r="BC574" s="41"/>
      <c r="BD574" s="41"/>
      <c r="BE574" s="41"/>
      <c r="BF574" s="41"/>
      <c r="BG574" s="41"/>
      <c r="BH574" s="41"/>
      <c r="BI574" s="41"/>
      <c r="BJ574" s="41"/>
      <c r="BK574" s="41"/>
      <c r="BL574" s="41"/>
      <c r="BM574" s="41"/>
      <c r="BN574" s="60"/>
      <c r="BO574" s="60"/>
      <c r="BP574" s="60"/>
      <c r="BQ574" s="60"/>
      <c r="BR574" s="60"/>
      <c r="BS574" s="60"/>
    </row>
    <row r="575" spans="1:71" ht="13.5" customHeight="1" x14ac:dyDescent="0.25">
      <c r="A575" s="41"/>
      <c r="B575" s="41" t="s">
        <v>1867</v>
      </c>
      <c r="C575" s="41"/>
      <c r="D575" s="41"/>
      <c r="E575" s="41"/>
      <c r="F575" s="41"/>
      <c r="G575" s="41"/>
      <c r="H575" s="41"/>
      <c r="I575" s="41"/>
      <c r="J575" s="41"/>
      <c r="K575" s="41"/>
      <c r="L575" s="41"/>
      <c r="M575" s="41"/>
      <c r="N575" s="41"/>
      <c r="O575" s="41"/>
      <c r="P575" s="41"/>
      <c r="Q575" s="41"/>
      <c r="R575" s="41"/>
      <c r="S575" s="41"/>
      <c r="T575" s="41"/>
      <c r="U575" s="41"/>
      <c r="V575" s="41"/>
      <c r="W575" s="41"/>
      <c r="X575" s="41"/>
      <c r="Y575" s="41"/>
      <c r="Z575" s="41"/>
      <c r="AA575" s="41"/>
      <c r="AB575" s="41"/>
      <c r="AC575" s="41"/>
      <c r="AD575" s="41"/>
      <c r="AE575" s="60"/>
      <c r="AF575" s="41"/>
      <c r="AG575" s="41"/>
      <c r="AH575" s="41"/>
      <c r="AI575" s="60"/>
      <c r="AJ575" s="41"/>
      <c r="AK575" s="43" t="s">
        <v>1868</v>
      </c>
      <c r="AL575" s="41"/>
      <c r="AM575" s="41"/>
      <c r="AN575" s="41"/>
      <c r="AO575" s="41"/>
      <c r="AP575" s="41"/>
      <c r="AQ575" s="41"/>
      <c r="AR575" s="41"/>
      <c r="AS575" s="41"/>
      <c r="AT575" s="41"/>
      <c r="AU575" s="41"/>
      <c r="AV575" s="41"/>
      <c r="AW575" s="41"/>
      <c r="AX575" s="41"/>
      <c r="AY575" s="41"/>
      <c r="AZ575" s="41"/>
      <c r="BA575" s="41"/>
      <c r="BB575" s="41"/>
      <c r="BC575" s="41"/>
      <c r="BD575" s="41"/>
      <c r="BE575" s="41"/>
      <c r="BF575" s="41"/>
      <c r="BG575" s="41"/>
      <c r="BH575" s="41"/>
      <c r="BI575" s="41"/>
      <c r="BJ575" s="41"/>
      <c r="BK575" s="41"/>
      <c r="BL575" s="41"/>
      <c r="BM575" s="41"/>
      <c r="BN575" s="60"/>
      <c r="BO575" s="60"/>
      <c r="BP575" s="60"/>
      <c r="BQ575" s="60"/>
      <c r="BR575" s="60"/>
      <c r="BS575" s="60"/>
    </row>
    <row r="576" spans="1:71" ht="13.5" customHeight="1" x14ac:dyDescent="0.25">
      <c r="A576" s="41"/>
      <c r="B576" s="41" t="s">
        <v>1869</v>
      </c>
      <c r="C576" s="41"/>
      <c r="D576" s="41"/>
      <c r="E576" s="41"/>
      <c r="F576" s="41"/>
      <c r="G576" s="41"/>
      <c r="H576" s="41"/>
      <c r="I576" s="41"/>
      <c r="J576" s="41"/>
      <c r="K576" s="41"/>
      <c r="L576" s="41"/>
      <c r="M576" s="41"/>
      <c r="N576" s="41"/>
      <c r="O576" s="41"/>
      <c r="P576" s="41"/>
      <c r="Q576" s="41"/>
      <c r="R576" s="41"/>
      <c r="S576" s="41"/>
      <c r="T576" s="41"/>
      <c r="U576" s="41"/>
      <c r="V576" s="41"/>
      <c r="W576" s="41"/>
      <c r="X576" s="41"/>
      <c r="Y576" s="41"/>
      <c r="Z576" s="41"/>
      <c r="AA576" s="41"/>
      <c r="AB576" s="41"/>
      <c r="AC576" s="41"/>
      <c r="AD576" s="41"/>
      <c r="AE576" s="60"/>
      <c r="AF576" s="41"/>
      <c r="AG576" s="41"/>
      <c r="AH576" s="41"/>
      <c r="AI576" s="60"/>
      <c r="AJ576" s="41"/>
      <c r="AK576" s="43" t="s">
        <v>1870</v>
      </c>
      <c r="AL576" s="41"/>
      <c r="AM576" s="41"/>
      <c r="AN576" s="41"/>
      <c r="AO576" s="41"/>
      <c r="AP576" s="41"/>
      <c r="AQ576" s="41"/>
      <c r="AR576" s="41"/>
      <c r="AS576" s="41"/>
      <c r="AT576" s="41"/>
      <c r="AU576" s="41"/>
      <c r="AV576" s="41"/>
      <c r="AW576" s="41"/>
      <c r="AX576" s="41"/>
      <c r="AY576" s="41"/>
      <c r="AZ576" s="41"/>
      <c r="BA576" s="41"/>
      <c r="BB576" s="41"/>
      <c r="BC576" s="41"/>
      <c r="BD576" s="41"/>
      <c r="BE576" s="41"/>
      <c r="BF576" s="41"/>
      <c r="BG576" s="41"/>
      <c r="BH576" s="41"/>
      <c r="BI576" s="41"/>
      <c r="BJ576" s="41"/>
      <c r="BK576" s="41"/>
      <c r="BL576" s="41"/>
      <c r="BM576" s="41"/>
      <c r="BN576" s="60"/>
      <c r="BO576" s="60"/>
      <c r="BP576" s="60"/>
      <c r="BQ576" s="60"/>
      <c r="BR576" s="60"/>
      <c r="BS576" s="60"/>
    </row>
    <row r="577" spans="1:71" ht="13.5" customHeight="1" x14ac:dyDescent="0.25">
      <c r="A577" s="41"/>
      <c r="B577" s="41" t="s">
        <v>1871</v>
      </c>
      <c r="C577" s="41"/>
      <c r="D577" s="41"/>
      <c r="E577" s="41"/>
      <c r="F577" s="41"/>
      <c r="G577" s="41"/>
      <c r="H577" s="41"/>
      <c r="I577" s="41"/>
      <c r="J577" s="41"/>
      <c r="K577" s="41"/>
      <c r="L577" s="41"/>
      <c r="M577" s="41"/>
      <c r="N577" s="41"/>
      <c r="O577" s="41"/>
      <c r="P577" s="41"/>
      <c r="Q577" s="41"/>
      <c r="R577" s="41"/>
      <c r="S577" s="41"/>
      <c r="T577" s="41"/>
      <c r="U577" s="41"/>
      <c r="V577" s="41"/>
      <c r="W577" s="41"/>
      <c r="X577" s="41"/>
      <c r="Y577" s="41"/>
      <c r="Z577" s="41"/>
      <c r="AA577" s="41"/>
      <c r="AB577" s="41"/>
      <c r="AC577" s="41"/>
      <c r="AD577" s="41"/>
      <c r="AE577" s="60"/>
      <c r="AF577" s="41"/>
      <c r="AG577" s="41"/>
      <c r="AH577" s="41"/>
      <c r="AI577" s="60"/>
      <c r="AJ577" s="41"/>
      <c r="AK577" s="43" t="s">
        <v>1872</v>
      </c>
      <c r="AL577" s="41"/>
      <c r="AM577" s="41"/>
      <c r="AN577" s="41"/>
      <c r="AO577" s="41"/>
      <c r="AP577" s="41"/>
      <c r="AQ577" s="41"/>
      <c r="AR577" s="41"/>
      <c r="AS577" s="41"/>
      <c r="AT577" s="41"/>
      <c r="AU577" s="41"/>
      <c r="AV577" s="41"/>
      <c r="AW577" s="41"/>
      <c r="AX577" s="41"/>
      <c r="AY577" s="41"/>
      <c r="AZ577" s="41"/>
      <c r="BA577" s="41"/>
      <c r="BB577" s="41"/>
      <c r="BC577" s="41"/>
      <c r="BD577" s="41"/>
      <c r="BE577" s="41"/>
      <c r="BF577" s="41"/>
      <c r="BG577" s="41"/>
      <c r="BH577" s="41"/>
      <c r="BI577" s="41"/>
      <c r="BJ577" s="41"/>
      <c r="BK577" s="41"/>
      <c r="BL577" s="41"/>
      <c r="BM577" s="41"/>
      <c r="BN577" s="60"/>
      <c r="BO577" s="60"/>
      <c r="BP577" s="60"/>
      <c r="BQ577" s="60"/>
      <c r="BR577" s="60"/>
      <c r="BS577" s="60"/>
    </row>
    <row r="578" spans="1:71" ht="13.5" customHeight="1" x14ac:dyDescent="0.25">
      <c r="A578" s="41"/>
      <c r="B578" s="60"/>
      <c r="C578" s="60"/>
      <c r="D578" s="60"/>
      <c r="E578" s="60"/>
      <c r="F578" s="60"/>
      <c r="G578" s="60"/>
      <c r="H578" s="60"/>
      <c r="I578" s="60"/>
      <c r="J578" s="60"/>
      <c r="K578" s="60"/>
      <c r="L578" s="60"/>
      <c r="M578" s="60"/>
      <c r="N578" s="60"/>
      <c r="O578" s="60"/>
      <c r="P578" s="60"/>
      <c r="Q578" s="60"/>
      <c r="R578" s="60"/>
      <c r="S578" s="60"/>
      <c r="T578" s="60"/>
      <c r="U578" s="60"/>
      <c r="V578" s="60"/>
      <c r="W578" s="60"/>
      <c r="X578" s="60"/>
      <c r="Y578" s="60"/>
      <c r="Z578" s="60"/>
      <c r="AA578" s="60"/>
      <c r="AB578" s="60"/>
      <c r="AC578" s="60"/>
      <c r="AD578" s="60"/>
      <c r="AE578" s="60"/>
      <c r="AF578" s="60"/>
      <c r="AG578" s="60"/>
      <c r="AH578" s="60"/>
      <c r="AI578" s="60"/>
      <c r="AJ578" s="41"/>
      <c r="AK578" s="41" t="s">
        <v>1873</v>
      </c>
      <c r="AL578" s="41"/>
      <c r="AM578" s="41"/>
      <c r="AN578" s="41"/>
      <c r="AO578" s="41"/>
      <c r="AP578" s="41"/>
      <c r="AQ578" s="41"/>
      <c r="AR578" s="41"/>
      <c r="AS578" s="41"/>
      <c r="AT578" s="41"/>
      <c r="AU578" s="41"/>
      <c r="AV578" s="41"/>
      <c r="AW578" s="41"/>
      <c r="AX578" s="41"/>
      <c r="AY578" s="41"/>
      <c r="AZ578" s="41"/>
      <c r="BA578" s="41"/>
      <c r="BB578" s="41"/>
      <c r="BC578" s="41"/>
      <c r="BD578" s="41"/>
      <c r="BE578" s="41"/>
      <c r="BF578" s="41"/>
      <c r="BG578" s="41"/>
      <c r="BH578" s="41"/>
      <c r="BI578" s="41"/>
      <c r="BJ578" s="41"/>
      <c r="BK578" s="41"/>
      <c r="BL578" s="41"/>
      <c r="BM578" s="41"/>
      <c r="BN578" s="60"/>
      <c r="BO578" s="60"/>
      <c r="BP578" s="60"/>
      <c r="BQ578" s="60"/>
      <c r="BR578" s="60"/>
      <c r="BS578" s="60"/>
    </row>
    <row r="579" spans="1:71" ht="13.5" customHeight="1" x14ac:dyDescent="0.25">
      <c r="A579" s="41"/>
      <c r="B579" s="60"/>
      <c r="C579" s="60"/>
      <c r="D579" s="60"/>
      <c r="E579" s="60"/>
      <c r="F579" s="60"/>
      <c r="G579" s="60"/>
      <c r="H579" s="60"/>
      <c r="I579" s="60"/>
      <c r="J579" s="60"/>
      <c r="K579" s="60"/>
      <c r="L579" s="60"/>
      <c r="M579" s="60"/>
      <c r="N579" s="60"/>
      <c r="O579" s="60"/>
      <c r="P579" s="60"/>
      <c r="Q579" s="60"/>
      <c r="R579" s="60"/>
      <c r="S579" s="60"/>
      <c r="T579" s="60"/>
      <c r="U579" s="60"/>
      <c r="V579" s="60"/>
      <c r="W579" s="60"/>
      <c r="X579" s="60"/>
      <c r="Y579" s="60"/>
      <c r="Z579" s="60"/>
      <c r="AA579" s="60"/>
      <c r="AB579" s="60"/>
      <c r="AC579" s="60"/>
      <c r="AD579" s="60"/>
      <c r="AE579" s="60"/>
      <c r="AF579" s="60"/>
      <c r="AG579" s="60"/>
      <c r="AH579" s="60"/>
      <c r="AI579" s="60"/>
      <c r="AJ579" s="41"/>
      <c r="AK579" s="38"/>
      <c r="AL579" s="41"/>
      <c r="AM579" s="41"/>
      <c r="AN579" s="41"/>
      <c r="AO579" s="41"/>
      <c r="AP579" s="41"/>
      <c r="AQ579" s="41"/>
      <c r="AR579" s="41"/>
      <c r="AS579" s="41"/>
      <c r="AT579" s="41"/>
      <c r="AU579" s="41"/>
      <c r="AV579" s="41"/>
      <c r="AW579" s="41"/>
      <c r="AX579" s="41"/>
      <c r="AY579" s="41"/>
      <c r="AZ579" s="41"/>
      <c r="BA579" s="41"/>
      <c r="BB579" s="41"/>
      <c r="BC579" s="41"/>
      <c r="BD579" s="41"/>
      <c r="BE579" s="41"/>
      <c r="BF579" s="41"/>
      <c r="BG579" s="41"/>
      <c r="BH579" s="41"/>
      <c r="BI579" s="41"/>
      <c r="BJ579" s="41"/>
      <c r="BK579" s="41"/>
      <c r="BL579" s="41"/>
      <c r="BM579" s="41"/>
      <c r="BN579" s="60"/>
      <c r="BO579" s="60"/>
      <c r="BP579" s="60"/>
      <c r="BQ579" s="60"/>
      <c r="BR579" s="60"/>
      <c r="BS579" s="60"/>
    </row>
    <row r="580" spans="1:71" ht="13.5" customHeight="1" x14ac:dyDescent="0.25">
      <c r="A580" s="41"/>
      <c r="B580" s="60"/>
      <c r="C580" s="60"/>
      <c r="D580" s="60"/>
      <c r="E580" s="60"/>
      <c r="F580" s="60"/>
      <c r="G580" s="60"/>
      <c r="H580" s="60"/>
      <c r="I580" s="60"/>
      <c r="J580" s="60"/>
      <c r="K580" s="60"/>
      <c r="L580" s="60"/>
      <c r="M580" s="60"/>
      <c r="N580" s="60"/>
      <c r="O580" s="60"/>
      <c r="P580" s="60"/>
      <c r="Q580" s="60"/>
      <c r="R580" s="60"/>
      <c r="S580" s="60"/>
      <c r="T580" s="60"/>
      <c r="U580" s="60"/>
      <c r="V580" s="60"/>
      <c r="W580" s="60"/>
      <c r="X580" s="60"/>
      <c r="Y580" s="60"/>
      <c r="Z580" s="60"/>
      <c r="AA580" s="60"/>
      <c r="AB580" s="60"/>
      <c r="AC580" s="60"/>
      <c r="AD580" s="60"/>
      <c r="AE580" s="60"/>
      <c r="AF580" s="60"/>
      <c r="AG580" s="60"/>
      <c r="AH580" s="60"/>
      <c r="AI580" s="60"/>
      <c r="AJ580" s="41"/>
      <c r="AK580" s="34" t="s">
        <v>1874</v>
      </c>
      <c r="AL580" s="35"/>
      <c r="AM580" s="35"/>
      <c r="AN580" s="35"/>
      <c r="AO580" s="112"/>
      <c r="AP580" s="112"/>
      <c r="AQ580" s="112"/>
      <c r="AR580" s="112"/>
      <c r="AS580" s="112"/>
      <c r="AT580" s="112"/>
      <c r="AU580" s="112"/>
      <c r="AV580" s="112"/>
      <c r="AW580" s="112"/>
      <c r="AX580" s="266"/>
      <c r="AY580" s="41"/>
      <c r="AZ580" s="41"/>
      <c r="BA580" s="41"/>
      <c r="BB580" s="41"/>
      <c r="BC580" s="41"/>
      <c r="BD580" s="41"/>
      <c r="BE580" s="41"/>
      <c r="BF580" s="41"/>
      <c r="BG580" s="41"/>
      <c r="BH580" s="41"/>
      <c r="BI580" s="41"/>
      <c r="BJ580" s="41"/>
      <c r="BK580" s="41"/>
      <c r="BL580" s="41"/>
      <c r="BM580" s="41"/>
      <c r="BN580" s="60"/>
      <c r="BO580" s="60"/>
      <c r="BP580" s="60"/>
      <c r="BQ580" s="60"/>
      <c r="BR580" s="60"/>
      <c r="BS580" s="60"/>
    </row>
    <row r="581" spans="1:71" ht="13.5" customHeight="1" x14ac:dyDescent="0.25">
      <c r="A581" s="41"/>
      <c r="B581" s="60"/>
      <c r="C581" s="60"/>
      <c r="D581" s="60"/>
      <c r="E581" s="60"/>
      <c r="F581" s="60"/>
      <c r="G581" s="60"/>
      <c r="H581" s="60"/>
      <c r="I581" s="60"/>
      <c r="J581" s="60"/>
      <c r="K581" s="60"/>
      <c r="L581" s="60"/>
      <c r="M581" s="60"/>
      <c r="N581" s="60"/>
      <c r="O581" s="60"/>
      <c r="P581" s="60"/>
      <c r="Q581" s="60"/>
      <c r="R581" s="60"/>
      <c r="S581" s="60"/>
      <c r="T581" s="60"/>
      <c r="U581" s="60"/>
      <c r="V581" s="60"/>
      <c r="W581" s="60"/>
      <c r="X581" s="60"/>
      <c r="Y581" s="60"/>
      <c r="Z581" s="60"/>
      <c r="AA581" s="60"/>
      <c r="AB581" s="60"/>
      <c r="AC581" s="60"/>
      <c r="AD581" s="60"/>
      <c r="AE581" s="60"/>
      <c r="AF581" s="60"/>
      <c r="AG581" s="60"/>
      <c r="AH581" s="60"/>
      <c r="AI581" s="60"/>
      <c r="AJ581" s="41"/>
      <c r="AK581" s="34"/>
      <c r="AL581" s="35"/>
      <c r="AM581" s="35"/>
      <c r="AN581" s="36"/>
      <c r="AO581" s="112" t="s">
        <v>1875</v>
      </c>
      <c r="AP581" s="112"/>
      <c r="AQ581" s="112"/>
      <c r="AR581" s="112"/>
      <c r="AS581" s="112"/>
      <c r="AT581" s="112"/>
      <c r="AU581" s="112"/>
      <c r="AV581" s="112"/>
      <c r="AW581" s="112"/>
      <c r="AX581" s="266"/>
      <c r="AY581" s="41"/>
      <c r="AZ581" s="41"/>
      <c r="BA581" s="41"/>
      <c r="BB581" s="41"/>
      <c r="BC581" s="41"/>
      <c r="BD581" s="41"/>
      <c r="BE581" s="41"/>
      <c r="BF581" s="41"/>
      <c r="BG581" s="41"/>
      <c r="BH581" s="41"/>
      <c r="BI581" s="41"/>
      <c r="BJ581" s="41"/>
      <c r="BK581" s="41"/>
      <c r="BL581" s="41"/>
      <c r="BM581" s="41"/>
      <c r="BN581" s="60"/>
      <c r="BO581" s="60"/>
      <c r="BP581" s="60"/>
      <c r="BQ581" s="60"/>
      <c r="BR581" s="60"/>
      <c r="BS581" s="60"/>
    </row>
    <row r="582" spans="1:71" ht="13.5" customHeight="1" x14ac:dyDescent="0.25">
      <c r="A582" s="41"/>
      <c r="B582" s="41"/>
      <c r="C582" s="41"/>
      <c r="D582" s="41"/>
      <c r="E582" s="41"/>
      <c r="F582" s="41"/>
      <c r="G582" s="41"/>
      <c r="H582" s="41"/>
      <c r="I582" s="41"/>
      <c r="J582" s="41"/>
      <c r="K582" s="41"/>
      <c r="L582" s="41"/>
      <c r="M582" s="41"/>
      <c r="N582" s="41"/>
      <c r="O582" s="41"/>
      <c r="P582" s="41"/>
      <c r="Q582" s="41"/>
      <c r="R582" s="41"/>
      <c r="S582" s="41"/>
      <c r="T582" s="41"/>
      <c r="U582" s="41"/>
      <c r="V582" s="41"/>
      <c r="W582" s="41"/>
      <c r="X582" s="41"/>
      <c r="Y582" s="41"/>
      <c r="Z582" s="41"/>
      <c r="AA582" s="41"/>
      <c r="AB582" s="41"/>
      <c r="AC582" s="41"/>
      <c r="AD582" s="41"/>
      <c r="AE582" s="41"/>
      <c r="AF582" s="41"/>
      <c r="AG582" s="41"/>
      <c r="AH582" s="41"/>
      <c r="AI582" s="60"/>
      <c r="AJ582" s="41"/>
      <c r="AK582" s="160" t="s">
        <v>1876</v>
      </c>
      <c r="AL582" s="39"/>
      <c r="AM582" s="39"/>
      <c r="AN582" s="48"/>
      <c r="AO582" s="268" t="s">
        <v>1877</v>
      </c>
      <c r="AP582" s="266"/>
      <c r="AQ582" s="268" t="s">
        <v>1878</v>
      </c>
      <c r="AR582" s="266"/>
      <c r="AS582" s="268" t="s">
        <v>1879</v>
      </c>
      <c r="AT582" s="266"/>
      <c r="AU582" s="268" t="s">
        <v>1880</v>
      </c>
      <c r="AV582" s="266"/>
      <c r="AW582" s="268" t="s">
        <v>1881</v>
      </c>
      <c r="AX582" s="266"/>
      <c r="AY582" s="41"/>
      <c r="AZ582" s="41"/>
      <c r="BA582" s="41"/>
      <c r="BB582" s="41"/>
      <c r="BC582" s="41"/>
      <c r="BD582" s="41"/>
      <c r="BE582" s="41"/>
      <c r="BF582" s="41"/>
      <c r="BG582" s="41"/>
      <c r="BH582" s="41"/>
      <c r="BI582" s="41"/>
      <c r="BJ582" s="41"/>
      <c r="BK582" s="41"/>
      <c r="BL582" s="41"/>
      <c r="BM582" s="41"/>
      <c r="BN582" s="60"/>
      <c r="BO582" s="60"/>
      <c r="BP582" s="60"/>
      <c r="BQ582" s="60"/>
      <c r="BR582" s="60"/>
      <c r="BS582" s="60"/>
    </row>
    <row r="583" spans="1:71" ht="13.5" customHeight="1" x14ac:dyDescent="0.25">
      <c r="A583" s="60"/>
      <c r="B583" s="60"/>
      <c r="C583" s="60"/>
      <c r="D583" s="60"/>
      <c r="E583" s="60"/>
      <c r="F583" s="60"/>
      <c r="G583" s="60"/>
      <c r="H583" s="60"/>
      <c r="I583" s="60"/>
      <c r="J583" s="60"/>
      <c r="K583" s="60"/>
      <c r="L583" s="60"/>
      <c r="M583" s="60"/>
      <c r="N583" s="60"/>
      <c r="O583" s="60"/>
      <c r="P583" s="60"/>
      <c r="Q583" s="60"/>
      <c r="R583" s="60"/>
      <c r="S583" s="60"/>
      <c r="T583" s="60"/>
      <c r="U583" s="60"/>
      <c r="V583" s="60"/>
      <c r="W583" s="60"/>
      <c r="X583" s="60"/>
      <c r="Y583" s="60"/>
      <c r="Z583" s="60"/>
      <c r="AA583" s="60"/>
      <c r="AB583" s="60"/>
      <c r="AC583" s="60"/>
      <c r="AD583" s="60"/>
      <c r="AE583" s="60"/>
      <c r="AF583" s="60"/>
      <c r="AG583" s="60"/>
      <c r="AH583" s="60"/>
      <c r="AI583" s="60"/>
      <c r="AJ583" s="41"/>
      <c r="AK583" s="37">
        <v>5</v>
      </c>
      <c r="AL583" s="41"/>
      <c r="AM583" s="41"/>
      <c r="AN583" s="40"/>
      <c r="AO583" s="37">
        <v>16</v>
      </c>
      <c r="AP583" s="40"/>
      <c r="AQ583" s="37">
        <v>20</v>
      </c>
      <c r="AR583" s="40"/>
      <c r="AS583" s="37">
        <v>24</v>
      </c>
      <c r="AT583" s="40"/>
      <c r="AU583" s="37">
        <v>28</v>
      </c>
      <c r="AV583" s="40"/>
      <c r="AW583" s="37">
        <v>32</v>
      </c>
      <c r="AX583" s="40"/>
      <c r="AY583" s="41"/>
      <c r="AZ583" s="41"/>
      <c r="BA583" s="41"/>
      <c r="BB583" s="41"/>
      <c r="BC583" s="41"/>
      <c r="BD583" s="41"/>
      <c r="BE583" s="41"/>
      <c r="BF583" s="41"/>
      <c r="BG583" s="41"/>
      <c r="BH583" s="41"/>
      <c r="BI583" s="41"/>
      <c r="BJ583" s="41"/>
      <c r="BK583" s="41"/>
      <c r="BL583" s="41"/>
      <c r="BM583" s="41"/>
      <c r="BN583" s="60"/>
      <c r="BO583" s="60"/>
      <c r="BP583" s="60"/>
      <c r="BQ583" s="60"/>
      <c r="BR583" s="60"/>
      <c r="BS583" s="60"/>
    </row>
    <row r="584" spans="1:71" ht="13.5" customHeight="1" x14ac:dyDescent="0.25">
      <c r="A584" s="60"/>
      <c r="B584" s="60"/>
      <c r="C584" s="60"/>
      <c r="D584" s="60"/>
      <c r="E584" s="60"/>
      <c r="F584" s="60"/>
      <c r="G584" s="60"/>
      <c r="H584" s="60"/>
      <c r="I584" s="60"/>
      <c r="J584" s="60"/>
      <c r="K584" s="60"/>
      <c r="L584" s="60"/>
      <c r="M584" s="60"/>
      <c r="N584" s="60"/>
      <c r="O584" s="60"/>
      <c r="P584" s="60"/>
      <c r="Q584" s="60"/>
      <c r="R584" s="60"/>
      <c r="S584" s="60"/>
      <c r="T584" s="60"/>
      <c r="U584" s="60"/>
      <c r="V584" s="60"/>
      <c r="W584" s="60"/>
      <c r="X584" s="60"/>
      <c r="Y584" s="60"/>
      <c r="Z584" s="60"/>
      <c r="AA584" s="60"/>
      <c r="AB584" s="60"/>
      <c r="AC584" s="60"/>
      <c r="AD584" s="60"/>
      <c r="AE584" s="60"/>
      <c r="AF584" s="60"/>
      <c r="AG584" s="60"/>
      <c r="AH584" s="60"/>
      <c r="AI584" s="60"/>
      <c r="AJ584" s="41"/>
      <c r="AK584" s="160">
        <v>6</v>
      </c>
      <c r="AL584" s="39"/>
      <c r="AM584" s="39"/>
      <c r="AN584" s="48"/>
      <c r="AO584" s="160">
        <v>19.2</v>
      </c>
      <c r="AP584" s="48"/>
      <c r="AQ584" s="160">
        <v>24</v>
      </c>
      <c r="AR584" s="48"/>
      <c r="AS584" s="160">
        <v>28.8</v>
      </c>
      <c r="AT584" s="48"/>
      <c r="AU584" s="160">
        <v>33.6</v>
      </c>
      <c r="AV584" s="48"/>
      <c r="AW584" s="160">
        <v>38.4</v>
      </c>
      <c r="AX584" s="48"/>
      <c r="AY584" s="41"/>
      <c r="AZ584" s="41"/>
      <c r="BA584" s="41"/>
      <c r="BB584" s="41"/>
      <c r="BC584" s="41"/>
      <c r="BD584" s="41"/>
      <c r="BE584" s="41"/>
      <c r="BF584" s="41"/>
      <c r="BG584" s="41"/>
      <c r="BH584" s="41"/>
      <c r="BI584" s="41"/>
      <c r="BJ584" s="41"/>
      <c r="BK584" s="41"/>
      <c r="BL584" s="41"/>
      <c r="BM584" s="41"/>
      <c r="BN584" s="60"/>
      <c r="BO584" s="60"/>
      <c r="BP584" s="60"/>
      <c r="BQ584" s="60"/>
      <c r="BR584" s="60"/>
      <c r="BS584" s="60"/>
    </row>
    <row r="585" spans="1:71" ht="13.5" customHeight="1" x14ac:dyDescent="0.25">
      <c r="A585" s="60"/>
      <c r="B585" s="60"/>
      <c r="C585" s="60"/>
      <c r="D585" s="60"/>
      <c r="E585" s="60"/>
      <c r="F585" s="60"/>
      <c r="G585" s="60"/>
      <c r="H585" s="60"/>
      <c r="I585" s="60"/>
      <c r="J585" s="60"/>
      <c r="K585" s="60"/>
      <c r="L585" s="60"/>
      <c r="M585" s="60"/>
      <c r="N585" s="60"/>
      <c r="O585" s="60"/>
      <c r="P585" s="60"/>
      <c r="Q585" s="60"/>
      <c r="R585" s="60"/>
      <c r="S585" s="60"/>
      <c r="T585" s="60"/>
      <c r="U585" s="60"/>
      <c r="V585" s="60"/>
      <c r="W585" s="60"/>
      <c r="X585" s="60"/>
      <c r="Y585" s="60"/>
      <c r="Z585" s="60"/>
      <c r="AA585" s="60"/>
      <c r="AB585" s="60"/>
      <c r="AC585" s="60"/>
      <c r="AD585" s="60"/>
      <c r="AE585" s="60"/>
      <c r="AF585" s="60"/>
      <c r="AG585" s="60"/>
      <c r="AH585" s="60"/>
      <c r="AI585" s="60"/>
      <c r="AJ585" s="41"/>
      <c r="AK585" s="41"/>
      <c r="AL585" s="41"/>
      <c r="AM585" s="41"/>
      <c r="AN585" s="41"/>
      <c r="AO585" s="41"/>
      <c r="AP585" s="41"/>
      <c r="AQ585" s="41"/>
      <c r="AR585" s="41"/>
      <c r="AS585" s="41"/>
      <c r="AT585" s="41"/>
      <c r="AU585" s="41"/>
      <c r="AV585" s="41"/>
      <c r="AW585" s="41"/>
      <c r="AX585" s="41"/>
      <c r="AY585" s="41"/>
      <c r="AZ585" s="41"/>
      <c r="BA585" s="41"/>
      <c r="BB585" s="41"/>
      <c r="BC585" s="41"/>
      <c r="BD585" s="41"/>
      <c r="BE585" s="41"/>
      <c r="BF585" s="41"/>
      <c r="BG585" s="41"/>
      <c r="BH585" s="41"/>
      <c r="BI585" s="41"/>
      <c r="BJ585" s="41"/>
      <c r="BK585" s="41"/>
      <c r="BL585" s="41"/>
      <c r="BM585" s="41"/>
      <c r="BN585" s="41"/>
      <c r="BO585" s="41"/>
      <c r="BP585" s="41"/>
      <c r="BQ585" s="41"/>
      <c r="BR585" s="41"/>
      <c r="BS585" s="41"/>
    </row>
    <row r="586" spans="1:71" ht="13.5" customHeight="1" x14ac:dyDescent="0.25">
      <c r="A586" s="41"/>
      <c r="B586" s="286"/>
      <c r="C586" s="286"/>
      <c r="D586" s="465"/>
      <c r="E586" s="286"/>
      <c r="F586" s="286"/>
      <c r="G586" s="286"/>
      <c r="H586" s="286"/>
      <c r="I586" s="286"/>
      <c r="J586" s="286"/>
      <c r="K586" s="286"/>
      <c r="L586" s="286"/>
      <c r="M586" s="286"/>
      <c r="N586" s="286"/>
      <c r="O586" s="286"/>
      <c r="P586" s="286"/>
      <c r="Q586" s="286"/>
      <c r="R586" s="286"/>
      <c r="S586" s="286"/>
      <c r="T586" s="286"/>
      <c r="U586" s="286"/>
      <c r="V586" s="286"/>
      <c r="W586" s="286"/>
      <c r="X586" s="286"/>
      <c r="Y586" s="286"/>
      <c r="Z586" s="286"/>
      <c r="AA586" s="286"/>
      <c r="AB586" s="286"/>
      <c r="AC586" s="286"/>
      <c r="AD586" s="286"/>
      <c r="AE586" s="465"/>
      <c r="AF586" s="465"/>
      <c r="AG586" s="465"/>
      <c r="AH586" s="465"/>
      <c r="AI586" s="41"/>
      <c r="AJ586" s="60"/>
      <c r="AK586" s="286"/>
      <c r="AL586" s="286"/>
      <c r="AM586" s="465"/>
      <c r="AN586" s="286"/>
      <c r="AO586" s="286"/>
      <c r="AP586" s="286"/>
      <c r="AQ586" s="286"/>
      <c r="AR586" s="286"/>
      <c r="AS586" s="286"/>
      <c r="AT586" s="286"/>
      <c r="AU586" s="286"/>
      <c r="AV586" s="286"/>
      <c r="AW586" s="286"/>
      <c r="AX586" s="286"/>
      <c r="AY586" s="286"/>
      <c r="AZ586" s="286"/>
      <c r="BA586" s="286"/>
      <c r="BB586" s="286"/>
      <c r="BC586" s="286"/>
      <c r="BD586" s="286"/>
      <c r="BE586" s="286"/>
      <c r="BF586" s="286"/>
      <c r="BG586" s="286"/>
      <c r="BH586" s="286"/>
      <c r="BI586" s="286"/>
      <c r="BJ586" s="286"/>
      <c r="BK586" s="286"/>
      <c r="BL586" s="286"/>
      <c r="BM586" s="286"/>
      <c r="BN586" s="465"/>
      <c r="BO586" s="465"/>
      <c r="BP586" s="465"/>
      <c r="BQ586" s="465"/>
      <c r="BR586" s="465"/>
      <c r="BS586" s="41"/>
    </row>
    <row r="587" spans="1:71" ht="13.5" customHeight="1" x14ac:dyDescent="0.25">
      <c r="A587" s="38"/>
      <c r="B587" s="60"/>
      <c r="C587" s="60"/>
      <c r="D587" s="60"/>
      <c r="E587" s="60"/>
      <c r="F587" s="60"/>
      <c r="G587" s="60"/>
      <c r="H587" s="60"/>
      <c r="I587" s="60"/>
      <c r="J587" s="60"/>
      <c r="K587" s="60"/>
      <c r="L587" s="60"/>
      <c r="M587" s="60"/>
      <c r="N587" s="60"/>
      <c r="O587" s="60"/>
      <c r="P587" s="60"/>
      <c r="Q587" s="60"/>
      <c r="R587" s="60"/>
      <c r="S587" s="60"/>
      <c r="T587" s="60"/>
      <c r="U587" s="60"/>
      <c r="V587" s="60"/>
      <c r="W587" s="60"/>
      <c r="X587" s="60"/>
      <c r="Y587" s="60"/>
      <c r="Z587" s="60"/>
      <c r="AA587" s="60"/>
      <c r="AB587" s="60"/>
      <c r="AC587" s="60"/>
      <c r="AD587" s="60"/>
      <c r="AE587" s="41"/>
      <c r="AF587" s="41"/>
      <c r="AG587" s="41"/>
      <c r="AH587" s="60"/>
      <c r="AI587" s="41"/>
      <c r="AJ587" s="60"/>
      <c r="AK587" s="60"/>
      <c r="AL587" s="60"/>
      <c r="AM587" s="60"/>
      <c r="AN587" s="60"/>
      <c r="AO587" s="60"/>
      <c r="AP587" s="60"/>
      <c r="AQ587" s="60"/>
      <c r="AR587" s="60"/>
      <c r="AS587" s="60"/>
      <c r="AT587" s="60"/>
      <c r="AU587" s="60"/>
      <c r="AV587" s="60"/>
      <c r="AW587" s="60"/>
      <c r="AX587" s="60"/>
      <c r="AY587" s="60"/>
      <c r="AZ587" s="60"/>
      <c r="BA587" s="60"/>
      <c r="BB587" s="60"/>
      <c r="BC587" s="60"/>
      <c r="BD587" s="60"/>
      <c r="BE587" s="60"/>
      <c r="BF587" s="60"/>
      <c r="BG587" s="60"/>
      <c r="BH587" s="60"/>
      <c r="BI587" s="60"/>
      <c r="BJ587" s="60"/>
      <c r="BK587" s="41"/>
      <c r="BL587" s="41"/>
      <c r="BM587" s="41"/>
      <c r="BN587" s="41"/>
      <c r="BO587" s="41"/>
      <c r="BP587" s="41"/>
      <c r="BQ587" s="41"/>
      <c r="BR587" s="41"/>
      <c r="BS587" s="41"/>
    </row>
    <row r="588" spans="1:71" ht="13.5" customHeight="1" x14ac:dyDescent="0.25">
      <c r="A588" s="38"/>
      <c r="B588" s="41" t="s">
        <v>1882</v>
      </c>
      <c r="C588" s="38"/>
      <c r="D588" s="38"/>
      <c r="E588" s="38"/>
      <c r="F588" s="38"/>
      <c r="G588" s="38"/>
      <c r="H588" s="38"/>
      <c r="I588" s="41"/>
      <c r="J588" s="41"/>
      <c r="K588" s="41"/>
      <c r="L588" s="41"/>
      <c r="M588" s="41"/>
      <c r="N588" s="41"/>
      <c r="O588" s="41"/>
      <c r="P588" s="41"/>
      <c r="Q588" s="41"/>
      <c r="R588" s="41"/>
      <c r="S588" s="60"/>
      <c r="T588" s="60"/>
      <c r="U588" s="60"/>
      <c r="V588" s="60"/>
      <c r="W588" s="60"/>
      <c r="X588" s="60"/>
      <c r="Y588" s="60"/>
      <c r="Z588" s="60"/>
      <c r="AA588" s="60"/>
      <c r="AB588" s="60"/>
      <c r="AC588" s="60"/>
      <c r="AD588" s="60"/>
      <c r="AE588" s="41"/>
      <c r="AF588" s="60"/>
      <c r="AG588" s="60"/>
      <c r="AH588" s="60"/>
      <c r="AI588" s="41"/>
      <c r="AJ588" s="60"/>
      <c r="AK588" s="41" t="s">
        <v>1883</v>
      </c>
      <c r="AL588" s="41"/>
      <c r="AM588" s="38"/>
      <c r="AN588" s="38"/>
      <c r="AO588" s="38"/>
      <c r="AP588" s="38"/>
      <c r="AQ588" s="38"/>
      <c r="AR588" s="38"/>
      <c r="AS588" s="38"/>
      <c r="AT588" s="38"/>
      <c r="AU588" s="38"/>
      <c r="AV588" s="38"/>
      <c r="AW588" s="38"/>
      <c r="AX588" s="38"/>
      <c r="AY588" s="38"/>
      <c r="AZ588" s="38"/>
      <c r="BA588" s="38"/>
      <c r="BB588" s="38"/>
      <c r="BC588" s="38"/>
      <c r="BD588" s="60"/>
      <c r="BE588" s="60"/>
      <c r="BF588" s="60"/>
      <c r="BG588" s="60"/>
      <c r="BH588" s="60"/>
      <c r="BI588" s="60"/>
      <c r="BJ588" s="60"/>
      <c r="BK588" s="41"/>
      <c r="BL588" s="41"/>
      <c r="BM588" s="41"/>
      <c r="BN588" s="41"/>
      <c r="BO588" s="41"/>
      <c r="BP588" s="41"/>
      <c r="BQ588" s="41"/>
      <c r="BR588" s="41"/>
      <c r="BS588" s="41"/>
    </row>
    <row r="589" spans="1:71" ht="13.5" customHeight="1" x14ac:dyDescent="0.25">
      <c r="A589" s="466"/>
      <c r="B589" s="38"/>
      <c r="C589" s="38"/>
      <c r="D589" s="38"/>
      <c r="E589" s="38"/>
      <c r="F589" s="38"/>
      <c r="G589" s="38"/>
      <c r="H589" s="38"/>
      <c r="I589" s="38"/>
      <c r="J589" s="38"/>
      <c r="K589" s="41"/>
      <c r="L589" s="41"/>
      <c r="M589" s="41"/>
      <c r="N589" s="41"/>
      <c r="O589" s="41"/>
      <c r="P589" s="41"/>
      <c r="Q589" s="41"/>
      <c r="R589" s="41"/>
      <c r="S589" s="60"/>
      <c r="T589" s="60"/>
      <c r="U589" s="60"/>
      <c r="V589" s="60"/>
      <c r="W589" s="60"/>
      <c r="X589" s="60"/>
      <c r="Y589" s="60"/>
      <c r="Z589" s="60"/>
      <c r="AA589" s="60"/>
      <c r="AB589" s="60"/>
      <c r="AC589" s="60"/>
      <c r="AD589" s="60"/>
      <c r="AE589" s="41"/>
      <c r="AF589" s="60"/>
      <c r="AG589" s="60"/>
      <c r="AH589" s="60"/>
      <c r="AI589" s="41"/>
      <c r="AJ589" s="60"/>
      <c r="AK589" s="41"/>
      <c r="AL589" s="41"/>
      <c r="AM589" s="41"/>
      <c r="AN589" s="41"/>
      <c r="AO589" s="41"/>
      <c r="AP589" s="41"/>
      <c r="AQ589" s="41"/>
      <c r="AR589" s="41"/>
      <c r="AS589" s="41"/>
      <c r="AT589" s="41"/>
      <c r="AU589" s="41"/>
      <c r="AV589" s="41"/>
      <c r="AW589" s="41"/>
      <c r="AX589" s="41"/>
      <c r="AY589" s="41"/>
      <c r="AZ589" s="41"/>
      <c r="BA589" s="41"/>
      <c r="BB589" s="41"/>
      <c r="BC589" s="41"/>
      <c r="BD589" s="38"/>
      <c r="BE589" s="41"/>
      <c r="BF589" s="41"/>
      <c r="BG589" s="41"/>
      <c r="BH589" s="41"/>
      <c r="BI589" s="41"/>
      <c r="BJ589" s="41"/>
      <c r="BK589" s="41"/>
      <c r="BL589" s="41"/>
      <c r="BM589" s="41"/>
      <c r="BN589" s="41"/>
      <c r="BO589" s="41"/>
      <c r="BP589" s="41"/>
      <c r="BQ589" s="41"/>
      <c r="BR589" s="41"/>
      <c r="BS589" s="41"/>
    </row>
    <row r="590" spans="1:71" ht="13.5" customHeight="1" x14ac:dyDescent="0.25">
      <c r="A590" s="466"/>
      <c r="B590" s="268" t="s">
        <v>1884</v>
      </c>
      <c r="C590" s="112"/>
      <c r="D590" s="112"/>
      <c r="E590" s="112"/>
      <c r="F590" s="112"/>
      <c r="G590" s="112"/>
      <c r="H590" s="112"/>
      <c r="I590" s="268" t="s">
        <v>1885</v>
      </c>
      <c r="J590" s="266"/>
      <c r="K590" s="41"/>
      <c r="L590" s="41"/>
      <c r="M590" s="41"/>
      <c r="N590" s="41"/>
      <c r="O590" s="41"/>
      <c r="P590" s="41"/>
      <c r="Q590" s="41"/>
      <c r="R590" s="41"/>
      <c r="S590" s="60"/>
      <c r="T590" s="60"/>
      <c r="U590" s="60"/>
      <c r="V590" s="60"/>
      <c r="W590" s="60"/>
      <c r="X590" s="60"/>
      <c r="Y590" s="60"/>
      <c r="Z590" s="60"/>
      <c r="AA590" s="60"/>
      <c r="AB590" s="60"/>
      <c r="AC590" s="60"/>
      <c r="AD590" s="60"/>
      <c r="AE590" s="41"/>
      <c r="AF590" s="60"/>
      <c r="AG590" s="60"/>
      <c r="AH590" s="60"/>
      <c r="AI590" s="41"/>
      <c r="AJ590" s="60"/>
      <c r="AK590" s="38" t="s">
        <v>1886</v>
      </c>
      <c r="AL590" s="41"/>
      <c r="AM590" s="41"/>
      <c r="AN590" s="41"/>
      <c r="AO590" s="41"/>
      <c r="AP590" s="41"/>
      <c r="AQ590" s="41"/>
      <c r="AR590" s="41"/>
      <c r="AS590" s="41"/>
      <c r="AT590" s="41"/>
      <c r="AU590" s="41"/>
      <c r="AV590" s="41"/>
      <c r="AW590" s="41"/>
      <c r="AX590" s="41"/>
      <c r="AY590" s="41"/>
      <c r="AZ590" s="41"/>
      <c r="BA590" s="41"/>
      <c r="BB590" s="41"/>
      <c r="BC590" s="41"/>
      <c r="BD590" s="41"/>
      <c r="BE590" s="41"/>
      <c r="BF590" s="41"/>
      <c r="BG590" s="41"/>
      <c r="BH590" s="41"/>
      <c r="BI590" s="41"/>
      <c r="BJ590" s="41"/>
      <c r="BK590" s="41"/>
      <c r="BL590" s="41"/>
      <c r="BM590" s="41"/>
      <c r="BN590" s="41"/>
      <c r="BO590" s="41"/>
      <c r="BP590" s="41"/>
      <c r="BQ590" s="41"/>
      <c r="BR590" s="41"/>
      <c r="BS590" s="41"/>
    </row>
    <row r="591" spans="1:71" ht="13.5" customHeight="1" x14ac:dyDescent="0.25">
      <c r="A591" s="466"/>
      <c r="B591" s="37" t="s">
        <v>1887</v>
      </c>
      <c r="C591" s="41"/>
      <c r="D591" s="41"/>
      <c r="E591" s="41"/>
      <c r="F591" s="41"/>
      <c r="G591" s="41"/>
      <c r="H591" s="41"/>
      <c r="I591" s="37">
        <v>60</v>
      </c>
      <c r="J591" s="40"/>
      <c r="K591" s="41"/>
      <c r="L591" s="41"/>
      <c r="M591" s="41"/>
      <c r="N591" s="41"/>
      <c r="O591" s="41"/>
      <c r="P591" s="41"/>
      <c r="Q591" s="41"/>
      <c r="R591" s="41"/>
      <c r="S591" s="60"/>
      <c r="T591" s="60"/>
      <c r="U591" s="60"/>
      <c r="V591" s="60"/>
      <c r="W591" s="60"/>
      <c r="X591" s="60"/>
      <c r="Y591" s="60"/>
      <c r="Z591" s="60"/>
      <c r="AA591" s="60"/>
      <c r="AB591" s="60"/>
      <c r="AC591" s="60"/>
      <c r="AD591" s="60"/>
      <c r="AE591" s="41"/>
      <c r="AF591" s="60"/>
      <c r="AG591" s="60"/>
      <c r="AH591" s="60"/>
      <c r="AI591" s="41"/>
      <c r="AJ591" s="60"/>
      <c r="AK591" s="38" t="s">
        <v>1888</v>
      </c>
      <c r="AL591" s="41"/>
      <c r="AM591" s="41"/>
      <c r="AN591" s="41"/>
      <c r="AO591" s="41"/>
      <c r="AP591" s="41"/>
      <c r="AQ591" s="41"/>
      <c r="AR591" s="41"/>
      <c r="AS591" s="41"/>
      <c r="AT591" s="41"/>
      <c r="AU591" s="41"/>
      <c r="AV591" s="41"/>
      <c r="AW591" s="41"/>
      <c r="AX591" s="41"/>
      <c r="AY591" s="41"/>
      <c r="AZ591" s="41"/>
      <c r="BA591" s="41"/>
      <c r="BB591" s="41"/>
      <c r="BC591" s="41"/>
      <c r="BD591" s="41"/>
      <c r="BE591" s="41"/>
      <c r="BF591" s="41"/>
      <c r="BG591" s="41"/>
      <c r="BH591" s="41"/>
      <c r="BI591" s="41"/>
      <c r="BJ591" s="41"/>
      <c r="BK591" s="41"/>
      <c r="BL591" s="41"/>
      <c r="BM591" s="41"/>
      <c r="BN591" s="41"/>
      <c r="BO591" s="41"/>
      <c r="BP591" s="41"/>
      <c r="BQ591" s="41"/>
      <c r="BR591" s="41"/>
      <c r="BS591" s="41"/>
    </row>
    <row r="592" spans="1:71" ht="13.5" customHeight="1" x14ac:dyDescent="0.25">
      <c r="A592" s="184"/>
      <c r="B592" s="37" t="s">
        <v>1889</v>
      </c>
      <c r="C592" s="41"/>
      <c r="D592" s="41"/>
      <c r="E592" s="41"/>
      <c r="F592" s="41"/>
      <c r="G592" s="41"/>
      <c r="H592" s="41"/>
      <c r="I592" s="37">
        <v>42</v>
      </c>
      <c r="J592" s="40"/>
      <c r="K592" s="41"/>
      <c r="L592" s="41"/>
      <c r="M592" s="41"/>
      <c r="N592" s="41"/>
      <c r="O592" s="41"/>
      <c r="P592" s="41"/>
      <c r="Q592" s="41"/>
      <c r="R592" s="41"/>
      <c r="S592" s="60"/>
      <c r="T592" s="60"/>
      <c r="U592" s="60"/>
      <c r="V592" s="60"/>
      <c r="W592" s="60"/>
      <c r="X592" s="60"/>
      <c r="Y592" s="60"/>
      <c r="Z592" s="60"/>
      <c r="AA592" s="60"/>
      <c r="AB592" s="60"/>
      <c r="AC592" s="60"/>
      <c r="AD592" s="60"/>
      <c r="AE592" s="38"/>
      <c r="AF592" s="60"/>
      <c r="AG592" s="60"/>
      <c r="AH592" s="60"/>
      <c r="AI592" s="41"/>
      <c r="AJ592" s="60"/>
      <c r="AK592" s="38" t="s">
        <v>1890</v>
      </c>
      <c r="AL592" s="41"/>
      <c r="AM592" s="41"/>
      <c r="AN592" s="41"/>
      <c r="AO592" s="41"/>
      <c r="AP592" s="41"/>
      <c r="AQ592" s="41"/>
      <c r="AR592" s="41"/>
      <c r="AS592" s="41"/>
      <c r="AT592" s="41"/>
      <c r="AU592" s="41"/>
      <c r="AV592" s="41"/>
      <c r="AW592" s="41"/>
      <c r="AX592" s="41"/>
      <c r="AY592" s="41"/>
      <c r="AZ592" s="41"/>
      <c r="BA592" s="41"/>
      <c r="BB592" s="41"/>
      <c r="BC592" s="41"/>
      <c r="BD592" s="41"/>
      <c r="BE592" s="41"/>
      <c r="BF592" s="41"/>
      <c r="BG592" s="41"/>
      <c r="BH592" s="41"/>
      <c r="BI592" s="41"/>
      <c r="BJ592" s="41"/>
      <c r="BK592" s="41"/>
      <c r="BL592" s="41"/>
      <c r="BM592" s="41"/>
      <c r="BN592" s="41"/>
      <c r="BO592" s="41"/>
      <c r="BP592" s="41"/>
      <c r="BQ592" s="41"/>
      <c r="BR592" s="41"/>
      <c r="BS592" s="41"/>
    </row>
    <row r="593" spans="1:71" ht="13.5" customHeight="1" x14ac:dyDescent="0.25">
      <c r="A593" s="184"/>
      <c r="B593" s="37" t="s">
        <v>1891</v>
      </c>
      <c r="C593" s="41"/>
      <c r="D593" s="41"/>
      <c r="E593" s="41"/>
      <c r="F593" s="41"/>
      <c r="G593" s="41"/>
      <c r="H593" s="41"/>
      <c r="I593" s="37">
        <v>48</v>
      </c>
      <c r="J593" s="40"/>
      <c r="K593" s="41"/>
      <c r="L593" s="41"/>
      <c r="M593" s="41"/>
      <c r="N593" s="41"/>
      <c r="O593" s="41"/>
      <c r="P593" s="41"/>
      <c r="Q593" s="41"/>
      <c r="R593" s="41"/>
      <c r="S593" s="60"/>
      <c r="T593" s="60"/>
      <c r="U593" s="60"/>
      <c r="V593" s="60"/>
      <c r="W593" s="60"/>
      <c r="X593" s="60"/>
      <c r="Y593" s="60"/>
      <c r="Z593" s="60"/>
      <c r="AA593" s="60"/>
      <c r="AB593" s="60"/>
      <c r="AC593" s="60"/>
      <c r="AD593" s="60"/>
      <c r="AE593" s="38"/>
      <c r="AF593" s="60"/>
      <c r="AG593" s="60"/>
      <c r="AH593" s="60"/>
      <c r="AI593" s="41"/>
      <c r="AJ593" s="60"/>
      <c r="AK593" s="38" t="s">
        <v>1892</v>
      </c>
      <c r="AL593" s="41"/>
      <c r="AM593" s="41"/>
      <c r="AN593" s="41"/>
      <c r="AO593" s="41"/>
      <c r="AP593" s="41"/>
      <c r="AQ593" s="41"/>
      <c r="AR593" s="41"/>
      <c r="AS593" s="41"/>
      <c r="AT593" s="41"/>
      <c r="AU593" s="41"/>
      <c r="AV593" s="41"/>
      <c r="AW593" s="41"/>
      <c r="AX593" s="41"/>
      <c r="AY593" s="41"/>
      <c r="AZ593" s="41"/>
      <c r="BA593" s="41"/>
      <c r="BB593" s="41"/>
      <c r="BC593" s="41"/>
      <c r="BD593" s="41"/>
      <c r="BE593" s="41"/>
      <c r="BF593" s="41"/>
      <c r="BG593" s="41"/>
      <c r="BH593" s="41"/>
      <c r="BI593" s="41"/>
      <c r="BJ593" s="41"/>
      <c r="BK593" s="41"/>
      <c r="BL593" s="41"/>
      <c r="BM593" s="41"/>
      <c r="BN593" s="41"/>
      <c r="BO593" s="41"/>
      <c r="BP593" s="41"/>
      <c r="BQ593" s="41"/>
      <c r="BR593" s="41"/>
      <c r="BS593" s="41"/>
    </row>
    <row r="594" spans="1:71" ht="13.5" customHeight="1" x14ac:dyDescent="0.25">
      <c r="A594" s="184"/>
      <c r="B594" s="37" t="s">
        <v>1893</v>
      </c>
      <c r="C594" s="41"/>
      <c r="D594" s="41"/>
      <c r="E594" s="41"/>
      <c r="F594" s="41"/>
      <c r="G594" s="41"/>
      <c r="H594" s="41"/>
      <c r="I594" s="37">
        <v>60</v>
      </c>
      <c r="J594" s="40"/>
      <c r="K594" s="41"/>
      <c r="L594" s="41"/>
      <c r="M594" s="41"/>
      <c r="N594" s="41"/>
      <c r="O594" s="41"/>
      <c r="P594" s="41"/>
      <c r="Q594" s="41"/>
      <c r="R594" s="41"/>
      <c r="S594" s="60"/>
      <c r="T594" s="60"/>
      <c r="U594" s="60"/>
      <c r="V594" s="60"/>
      <c r="W594" s="60"/>
      <c r="X594" s="60"/>
      <c r="Y594" s="60"/>
      <c r="Z594" s="60"/>
      <c r="AA594" s="60"/>
      <c r="AB594" s="60"/>
      <c r="AC594" s="60"/>
      <c r="AD594" s="60"/>
      <c r="AE594" s="38"/>
      <c r="AF594" s="60"/>
      <c r="AG594" s="60"/>
      <c r="AH594" s="60"/>
      <c r="AI594" s="41"/>
      <c r="AJ594" s="60"/>
      <c r="AK594" s="41"/>
      <c r="AL594" s="464"/>
      <c r="AM594" s="464"/>
      <c r="AN594" s="464"/>
      <c r="AO594" s="464"/>
      <c r="AP594" s="464"/>
      <c r="AQ594" s="464"/>
      <c r="AR594" s="464"/>
      <c r="AS594" s="464"/>
      <c r="AT594" s="464"/>
      <c r="AU594" s="464"/>
      <c r="AV594" s="464"/>
      <c r="AW594" s="464"/>
      <c r="AX594" s="464"/>
      <c r="AY594" s="464"/>
      <c r="AZ594" s="464"/>
      <c r="BA594" s="464"/>
      <c r="BB594" s="464"/>
      <c r="BC594" s="464"/>
      <c r="BD594" s="41"/>
      <c r="BE594" s="41"/>
      <c r="BF594" s="41"/>
      <c r="BG594" s="41"/>
      <c r="BH594" s="41"/>
      <c r="BI594" s="41"/>
      <c r="BJ594" s="41"/>
      <c r="BK594" s="41"/>
      <c r="BL594" s="41"/>
      <c r="BM594" s="41"/>
      <c r="BN594" s="41"/>
      <c r="BO594" s="41"/>
      <c r="BP594" s="41"/>
      <c r="BQ594" s="41"/>
      <c r="BR594" s="41"/>
      <c r="BS594" s="41"/>
    </row>
    <row r="595" spans="1:71" ht="13.5" customHeight="1" x14ac:dyDescent="0.25">
      <c r="A595" s="184"/>
      <c r="B595" s="37" t="s">
        <v>1894</v>
      </c>
      <c r="C595" s="41"/>
      <c r="D595" s="41"/>
      <c r="E595" s="41"/>
      <c r="F595" s="41"/>
      <c r="G595" s="41"/>
      <c r="H595" s="41"/>
      <c r="I595" s="37" t="s">
        <v>1895</v>
      </c>
      <c r="J595" s="40"/>
      <c r="K595" s="41"/>
      <c r="L595" s="41"/>
      <c r="M595" s="41"/>
      <c r="N595" s="41"/>
      <c r="O595" s="41"/>
      <c r="P595" s="41"/>
      <c r="Q595" s="41"/>
      <c r="R595" s="41"/>
      <c r="S595" s="60"/>
      <c r="T595" s="60"/>
      <c r="U595" s="60"/>
      <c r="V595" s="60"/>
      <c r="W595" s="60"/>
      <c r="X595" s="60"/>
      <c r="Y595" s="60"/>
      <c r="Z595" s="60"/>
      <c r="AA595" s="60"/>
      <c r="AB595" s="60"/>
      <c r="AC595" s="60"/>
      <c r="AD595" s="60"/>
      <c r="AE595" s="38"/>
      <c r="AF595" s="60"/>
      <c r="AG595" s="60"/>
      <c r="AH595" s="60"/>
      <c r="AI595" s="41"/>
      <c r="AJ595" s="60"/>
      <c r="AK595" s="41"/>
      <c r="AL595" s="464"/>
      <c r="AM595" s="464"/>
      <c r="AN595" s="464"/>
      <c r="AO595" s="464"/>
      <c r="AP595" s="464"/>
      <c r="AQ595" s="464"/>
      <c r="AR595" s="464"/>
      <c r="AS595" s="464"/>
      <c r="AT595" s="464"/>
      <c r="AU595" s="464"/>
      <c r="AV595" s="464"/>
      <c r="AW595" s="464"/>
      <c r="AX595" s="464"/>
      <c r="AY595" s="464"/>
      <c r="AZ595" s="464"/>
      <c r="BA595" s="464"/>
      <c r="BB595" s="464"/>
      <c r="BC595" s="464"/>
      <c r="BD595" s="464"/>
      <c r="BE595" s="41"/>
      <c r="BF595" s="41"/>
      <c r="BG595" s="41"/>
      <c r="BH595" s="41"/>
      <c r="BI595" s="41"/>
      <c r="BJ595" s="41"/>
      <c r="BK595" s="41"/>
      <c r="BL595" s="41"/>
      <c r="BM595" s="41"/>
      <c r="BN595" s="41"/>
      <c r="BO595" s="41"/>
      <c r="BP595" s="41"/>
      <c r="BQ595" s="41"/>
      <c r="BR595" s="41"/>
      <c r="BS595" s="41"/>
    </row>
    <row r="596" spans="1:71" ht="13.5" customHeight="1" x14ac:dyDescent="0.25">
      <c r="A596" s="184"/>
      <c r="B596" s="37" t="s">
        <v>1896</v>
      </c>
      <c r="C596" s="41"/>
      <c r="D596" s="41"/>
      <c r="E596" s="41"/>
      <c r="F596" s="41"/>
      <c r="G596" s="41"/>
      <c r="H596" s="41"/>
      <c r="I596" s="37">
        <v>14</v>
      </c>
      <c r="J596" s="40"/>
      <c r="K596" s="41"/>
      <c r="L596" s="41"/>
      <c r="M596" s="41"/>
      <c r="N596" s="41"/>
      <c r="O596" s="41"/>
      <c r="P596" s="41"/>
      <c r="Q596" s="41"/>
      <c r="R596" s="41"/>
      <c r="S596" s="60"/>
      <c r="T596" s="60"/>
      <c r="U596" s="60"/>
      <c r="V596" s="60"/>
      <c r="W596" s="60"/>
      <c r="X596" s="60"/>
      <c r="Y596" s="60"/>
      <c r="Z596" s="60"/>
      <c r="AA596" s="60"/>
      <c r="AB596" s="60"/>
      <c r="AC596" s="60"/>
      <c r="AD596" s="60"/>
      <c r="AE596" s="38"/>
      <c r="AF596" s="60"/>
      <c r="AG596" s="60"/>
      <c r="AH596" s="60"/>
      <c r="AI596" s="41"/>
      <c r="AJ596" s="60"/>
      <c r="AK596" s="41" t="s">
        <v>1897</v>
      </c>
      <c r="AL596" s="464"/>
      <c r="AM596" s="464"/>
      <c r="AN596" s="464"/>
      <c r="AO596" s="464"/>
      <c r="AP596" s="464"/>
      <c r="AQ596" s="464"/>
      <c r="AR596" s="464"/>
      <c r="AS596" s="464"/>
      <c r="AT596" s="464"/>
      <c r="AU596" s="464"/>
      <c r="AV596" s="464"/>
      <c r="AW596" s="464"/>
      <c r="AX596" s="464"/>
      <c r="AY596" s="464"/>
      <c r="AZ596" s="464"/>
      <c r="BA596" s="464"/>
      <c r="BB596" s="464"/>
      <c r="BC596" s="464"/>
      <c r="BD596" s="464"/>
      <c r="BE596" s="41"/>
      <c r="BF596" s="41"/>
      <c r="BG596" s="41"/>
      <c r="BH596" s="41"/>
      <c r="BI596" s="41"/>
      <c r="BJ596" s="41"/>
      <c r="BK596" s="41"/>
      <c r="BL596" s="41"/>
      <c r="BM596" s="41"/>
      <c r="BN596" s="41"/>
      <c r="BO596" s="41"/>
      <c r="BP596" s="41"/>
      <c r="BQ596" s="41"/>
      <c r="BR596" s="41"/>
      <c r="BS596" s="41"/>
    </row>
    <row r="597" spans="1:71" ht="13.5" customHeight="1" x14ac:dyDescent="0.25">
      <c r="A597" s="184"/>
      <c r="B597" s="37" t="s">
        <v>1898</v>
      </c>
      <c r="C597" s="41"/>
      <c r="D597" s="41"/>
      <c r="E597" s="41"/>
      <c r="F597" s="41"/>
      <c r="G597" s="41"/>
      <c r="H597" s="41"/>
      <c r="I597" s="37">
        <v>50</v>
      </c>
      <c r="J597" s="40"/>
      <c r="K597" s="41"/>
      <c r="L597" s="41"/>
      <c r="M597" s="41"/>
      <c r="N597" s="41"/>
      <c r="O597" s="41"/>
      <c r="P597" s="41"/>
      <c r="Q597" s="41"/>
      <c r="R597" s="41"/>
      <c r="S597" s="60"/>
      <c r="T597" s="60"/>
      <c r="U597" s="60"/>
      <c r="V597" s="60"/>
      <c r="W597" s="60"/>
      <c r="X597" s="60"/>
      <c r="Y597" s="60"/>
      <c r="Z597" s="60"/>
      <c r="AA597" s="60"/>
      <c r="AB597" s="60"/>
      <c r="AC597" s="60"/>
      <c r="AD597" s="60"/>
      <c r="AE597" s="38"/>
      <c r="AF597" s="60"/>
      <c r="AG597" s="60"/>
      <c r="AH597" s="41"/>
      <c r="AI597" s="41"/>
      <c r="AJ597" s="60"/>
      <c r="AK597" s="38"/>
      <c r="AL597" s="41"/>
      <c r="AM597" s="41"/>
      <c r="AN597" s="41"/>
      <c r="AO597" s="41"/>
      <c r="AP597" s="41"/>
      <c r="AQ597" s="41"/>
      <c r="AR597" s="41"/>
      <c r="AS597" s="41"/>
      <c r="AT597" s="41"/>
      <c r="AU597" s="41"/>
      <c r="AV597" s="41"/>
      <c r="AW597" s="41"/>
      <c r="AX597" s="41"/>
      <c r="AY597" s="41"/>
      <c r="AZ597" s="41"/>
      <c r="BA597" s="41"/>
      <c r="BB597" s="41"/>
      <c r="BC597" s="41"/>
      <c r="BD597" s="464"/>
      <c r="BE597" s="41"/>
      <c r="BF597" s="41"/>
      <c r="BG597" s="41"/>
      <c r="BH597" s="41"/>
      <c r="BI597" s="41"/>
      <c r="BJ597" s="41"/>
      <c r="BK597" s="41"/>
      <c r="BL597" s="41"/>
      <c r="BM597" s="41"/>
      <c r="BN597" s="41"/>
      <c r="BO597" s="41"/>
      <c r="BP597" s="41"/>
      <c r="BQ597" s="41"/>
      <c r="BR597" s="41"/>
      <c r="BS597" s="41"/>
    </row>
    <row r="598" spans="1:71" ht="13.5" customHeight="1" x14ac:dyDescent="0.25">
      <c r="A598" s="184"/>
      <c r="B598" s="37" t="s">
        <v>1899</v>
      </c>
      <c r="C598" s="41"/>
      <c r="D598" s="41"/>
      <c r="E598" s="41"/>
      <c r="F598" s="41"/>
      <c r="G598" s="41"/>
      <c r="H598" s="41"/>
      <c r="I598" s="37">
        <v>60</v>
      </c>
      <c r="J598" s="40"/>
      <c r="K598" s="41"/>
      <c r="L598" s="41"/>
      <c r="M598" s="41"/>
      <c r="N598" s="41"/>
      <c r="O598" s="41"/>
      <c r="P598" s="41"/>
      <c r="Q598" s="41"/>
      <c r="R598" s="41"/>
      <c r="S598" s="60"/>
      <c r="T598" s="60"/>
      <c r="U598" s="60"/>
      <c r="V598" s="60"/>
      <c r="W598" s="60"/>
      <c r="X598" s="60"/>
      <c r="Y598" s="60"/>
      <c r="Z598" s="60"/>
      <c r="AA598" s="60"/>
      <c r="AB598" s="60"/>
      <c r="AC598" s="60"/>
      <c r="AD598" s="60"/>
      <c r="AE598" s="38"/>
      <c r="AF598" s="60"/>
      <c r="AG598" s="60"/>
      <c r="AH598" s="41"/>
      <c r="AI598" s="41"/>
      <c r="AJ598" s="60"/>
      <c r="AK598" s="38" t="s">
        <v>1900</v>
      </c>
      <c r="AL598" s="41"/>
      <c r="AM598" s="41"/>
      <c r="AN598" s="41"/>
      <c r="AO598" s="41"/>
      <c r="AP598" s="41"/>
      <c r="AQ598" s="41"/>
      <c r="AR598" s="41"/>
      <c r="AS598" s="41"/>
      <c r="AT598" s="41"/>
      <c r="AU598" s="41"/>
      <c r="AV598" s="41"/>
      <c r="AW598" s="41"/>
      <c r="AX598" s="41"/>
      <c r="AY598" s="41"/>
      <c r="AZ598" s="41"/>
      <c r="BA598" s="41"/>
      <c r="BB598" s="41"/>
      <c r="BC598" s="41"/>
      <c r="BD598" s="41"/>
      <c r="BE598" s="41"/>
      <c r="BF598" s="41"/>
      <c r="BG598" s="41"/>
      <c r="BH598" s="41"/>
      <c r="BI598" s="41"/>
      <c r="BJ598" s="41"/>
      <c r="BK598" s="41"/>
      <c r="BL598" s="41"/>
      <c r="BM598" s="41"/>
      <c r="BN598" s="41"/>
      <c r="BO598" s="41"/>
      <c r="BP598" s="41"/>
      <c r="BQ598" s="41"/>
      <c r="BR598" s="41"/>
      <c r="BS598" s="41"/>
    </row>
    <row r="599" spans="1:71" ht="13.5" customHeight="1" x14ac:dyDescent="0.25">
      <c r="A599" s="184"/>
      <c r="B599" s="37" t="s">
        <v>1901</v>
      </c>
      <c r="C599" s="41"/>
      <c r="D599" s="41"/>
      <c r="E599" s="41"/>
      <c r="F599" s="41"/>
      <c r="G599" s="41"/>
      <c r="H599" s="41"/>
      <c r="I599" s="37">
        <v>70</v>
      </c>
      <c r="J599" s="40"/>
      <c r="K599" s="41"/>
      <c r="L599" s="41"/>
      <c r="M599" s="41"/>
      <c r="N599" s="41"/>
      <c r="O599" s="41"/>
      <c r="P599" s="41"/>
      <c r="Q599" s="41"/>
      <c r="R599" s="41"/>
      <c r="S599" s="60"/>
      <c r="T599" s="60"/>
      <c r="U599" s="60"/>
      <c r="V599" s="60"/>
      <c r="W599" s="60"/>
      <c r="X599" s="60"/>
      <c r="Y599" s="60"/>
      <c r="Z599" s="60"/>
      <c r="AA599" s="60"/>
      <c r="AB599" s="60"/>
      <c r="AC599" s="60"/>
      <c r="AD599" s="60"/>
      <c r="AE599" s="38"/>
      <c r="AF599" s="60"/>
      <c r="AG599" s="60"/>
      <c r="AH599" s="41"/>
      <c r="AI599" s="41"/>
      <c r="AJ599" s="60"/>
      <c r="AK599" s="38" t="s">
        <v>1902</v>
      </c>
      <c r="AL599" s="41"/>
      <c r="AM599" s="41"/>
      <c r="AN599" s="41"/>
      <c r="AO599" s="41"/>
      <c r="AP599" s="41"/>
      <c r="AQ599" s="41"/>
      <c r="AR599" s="41"/>
      <c r="AS599" s="41"/>
      <c r="AT599" s="41"/>
      <c r="AU599" s="41"/>
      <c r="AV599" s="41"/>
      <c r="AW599" s="41"/>
      <c r="AX599" s="41"/>
      <c r="AY599" s="41"/>
      <c r="AZ599" s="41"/>
      <c r="BA599" s="41"/>
      <c r="BB599" s="41"/>
      <c r="BC599" s="41"/>
      <c r="BD599" s="41"/>
      <c r="BE599" s="41"/>
      <c r="BF599" s="41"/>
      <c r="BG599" s="41"/>
      <c r="BH599" s="41"/>
      <c r="BI599" s="41"/>
      <c r="BJ599" s="41"/>
      <c r="BK599" s="41"/>
      <c r="BL599" s="41"/>
      <c r="BM599" s="41"/>
      <c r="BN599" s="41"/>
      <c r="BO599" s="41"/>
      <c r="BP599" s="41"/>
      <c r="BQ599" s="41"/>
      <c r="BR599" s="41"/>
      <c r="BS599" s="41"/>
    </row>
    <row r="600" spans="1:71" ht="13.5" customHeight="1" x14ac:dyDescent="0.25">
      <c r="A600" s="184"/>
      <c r="B600" s="37" t="s">
        <v>1903</v>
      </c>
      <c r="C600" s="41"/>
      <c r="D600" s="41"/>
      <c r="E600" s="41"/>
      <c r="F600" s="41"/>
      <c r="G600" s="41"/>
      <c r="H600" s="41"/>
      <c r="I600" s="37">
        <v>45</v>
      </c>
      <c r="J600" s="40"/>
      <c r="K600" s="41"/>
      <c r="L600" s="41"/>
      <c r="M600" s="41"/>
      <c r="N600" s="41"/>
      <c r="O600" s="41"/>
      <c r="P600" s="41"/>
      <c r="Q600" s="41"/>
      <c r="R600" s="41"/>
      <c r="S600" s="60"/>
      <c r="T600" s="60"/>
      <c r="U600" s="60"/>
      <c r="V600" s="60"/>
      <c r="W600" s="60"/>
      <c r="X600" s="60"/>
      <c r="Y600" s="60"/>
      <c r="Z600" s="60"/>
      <c r="AA600" s="60"/>
      <c r="AB600" s="60"/>
      <c r="AC600" s="60"/>
      <c r="AD600" s="60"/>
      <c r="AE600" s="38"/>
      <c r="AF600" s="60"/>
      <c r="AG600" s="60"/>
      <c r="AH600" s="41"/>
      <c r="AI600" s="41"/>
      <c r="AJ600" s="60"/>
      <c r="AK600" s="38" t="s">
        <v>1904</v>
      </c>
      <c r="AL600" s="41"/>
      <c r="AM600" s="41"/>
      <c r="AN600" s="41"/>
      <c r="AO600" s="41"/>
      <c r="AP600" s="41"/>
      <c r="AQ600" s="41"/>
      <c r="AR600" s="41"/>
      <c r="AS600" s="41"/>
      <c r="AT600" s="41"/>
      <c r="AU600" s="41"/>
      <c r="AV600" s="41"/>
      <c r="AW600" s="41"/>
      <c r="AX600" s="41"/>
      <c r="AY600" s="41"/>
      <c r="AZ600" s="41"/>
      <c r="BA600" s="41"/>
      <c r="BB600" s="41"/>
      <c r="BC600" s="41"/>
      <c r="BD600" s="41"/>
      <c r="BE600" s="41"/>
      <c r="BF600" s="41"/>
      <c r="BG600" s="41"/>
      <c r="BH600" s="41"/>
      <c r="BI600" s="41"/>
      <c r="BJ600" s="41"/>
      <c r="BK600" s="41"/>
      <c r="BL600" s="41"/>
      <c r="BM600" s="41"/>
      <c r="BN600" s="41"/>
      <c r="BO600" s="41"/>
      <c r="BP600" s="41"/>
      <c r="BQ600" s="41"/>
      <c r="BR600" s="41"/>
      <c r="BS600" s="41"/>
    </row>
    <row r="601" spans="1:71" ht="13.5" customHeight="1" x14ac:dyDescent="0.25">
      <c r="A601" s="184"/>
      <c r="B601" s="37" t="s">
        <v>1905</v>
      </c>
      <c r="C601" s="41"/>
      <c r="D601" s="41"/>
      <c r="E601" s="41"/>
      <c r="F601" s="41"/>
      <c r="G601" s="41"/>
      <c r="H601" s="38"/>
      <c r="I601" s="37">
        <v>56</v>
      </c>
      <c r="J601" s="40"/>
      <c r="K601" s="38"/>
      <c r="L601" s="38"/>
      <c r="M601" s="38"/>
      <c r="N601" s="38"/>
      <c r="O601" s="38"/>
      <c r="P601" s="41"/>
      <c r="Q601" s="41"/>
      <c r="R601" s="41"/>
      <c r="S601" s="60"/>
      <c r="T601" s="60"/>
      <c r="U601" s="60"/>
      <c r="V601" s="60"/>
      <c r="W601" s="60"/>
      <c r="X601" s="60"/>
      <c r="Y601" s="60"/>
      <c r="Z601" s="60"/>
      <c r="AA601" s="60"/>
      <c r="AB601" s="60"/>
      <c r="AC601" s="60"/>
      <c r="AD601" s="60"/>
      <c r="AE601" s="38"/>
      <c r="AF601" s="60"/>
      <c r="AG601" s="60"/>
      <c r="AH601" s="60"/>
      <c r="AI601" s="41"/>
      <c r="AJ601" s="60"/>
      <c r="AK601" s="38" t="s">
        <v>1906</v>
      </c>
      <c r="AL601" s="41"/>
      <c r="AM601" s="41"/>
      <c r="AN601" s="41"/>
      <c r="AO601" s="41"/>
      <c r="AP601" s="41"/>
      <c r="AQ601" s="41"/>
      <c r="AR601" s="41"/>
      <c r="AS601" s="41"/>
      <c r="AT601" s="41"/>
      <c r="AU601" s="41"/>
      <c r="AV601" s="41"/>
      <c r="AW601" s="41"/>
      <c r="AX601" s="41"/>
      <c r="AY601" s="41"/>
      <c r="AZ601" s="41"/>
      <c r="BA601" s="41"/>
      <c r="BB601" s="41"/>
      <c r="BC601" s="41"/>
      <c r="BD601" s="41"/>
      <c r="BE601" s="41"/>
      <c r="BF601" s="41"/>
      <c r="BG601" s="41"/>
      <c r="BH601" s="41"/>
      <c r="BI601" s="41"/>
      <c r="BJ601" s="41"/>
      <c r="BK601" s="41"/>
      <c r="BL601" s="41"/>
      <c r="BM601" s="41"/>
      <c r="BN601" s="41"/>
      <c r="BO601" s="41"/>
      <c r="BP601" s="41"/>
      <c r="BQ601" s="41"/>
      <c r="BR601" s="41"/>
      <c r="BS601" s="41"/>
    </row>
    <row r="602" spans="1:71" ht="13.5" customHeight="1" x14ac:dyDescent="0.25">
      <c r="A602" s="41"/>
      <c r="B602" s="37" t="s">
        <v>1907</v>
      </c>
      <c r="C602" s="41"/>
      <c r="D602" s="41"/>
      <c r="E602" s="41"/>
      <c r="F602" s="41"/>
      <c r="G602" s="41"/>
      <c r="H602" s="38"/>
      <c r="I602" s="37">
        <v>50</v>
      </c>
      <c r="J602" s="40"/>
      <c r="K602" s="38"/>
      <c r="L602" s="38"/>
      <c r="M602" s="38"/>
      <c r="N602" s="38"/>
      <c r="O602" s="38"/>
      <c r="P602" s="38"/>
      <c r="Q602" s="38"/>
      <c r="R602" s="38"/>
      <c r="S602" s="60"/>
      <c r="T602" s="60"/>
      <c r="U602" s="60"/>
      <c r="V602" s="60"/>
      <c r="W602" s="60"/>
      <c r="X602" s="60"/>
      <c r="Y602" s="60"/>
      <c r="Z602" s="60"/>
      <c r="AA602" s="60"/>
      <c r="AB602" s="60"/>
      <c r="AC602" s="60"/>
      <c r="AD602" s="60"/>
      <c r="AE602" s="38"/>
      <c r="AF602" s="60"/>
      <c r="AG602" s="60"/>
      <c r="AH602" s="60"/>
      <c r="AI602" s="41"/>
      <c r="AJ602" s="60"/>
      <c r="AK602" s="38"/>
      <c r="AL602" s="41"/>
      <c r="AM602" s="41"/>
      <c r="AN602" s="38"/>
      <c r="AO602" s="41"/>
      <c r="AP602" s="41"/>
      <c r="AQ602" s="41"/>
      <c r="AR602" s="41"/>
      <c r="AS602" s="41"/>
      <c r="AT602" s="41"/>
      <c r="AU602" s="41"/>
      <c r="AV602" s="41"/>
      <c r="AW602" s="41"/>
      <c r="AX602" s="41"/>
      <c r="AY602" s="41"/>
      <c r="AZ602" s="41"/>
      <c r="BA602" s="41"/>
      <c r="BB602" s="41"/>
      <c r="BC602" s="41"/>
      <c r="BD602" s="41"/>
      <c r="BE602" s="41"/>
      <c r="BF602" s="41"/>
      <c r="BG602" s="41"/>
      <c r="BH602" s="41"/>
      <c r="BI602" s="41"/>
      <c r="BJ602" s="41"/>
      <c r="BK602" s="41"/>
      <c r="BL602" s="41"/>
      <c r="BM602" s="41"/>
      <c r="BN602" s="41"/>
      <c r="BO602" s="41"/>
      <c r="BP602" s="41"/>
      <c r="BQ602" s="41"/>
      <c r="BR602" s="41"/>
      <c r="BS602" s="41"/>
    </row>
    <row r="603" spans="1:71" ht="13.5" customHeight="1" x14ac:dyDescent="0.25">
      <c r="A603" s="41"/>
      <c r="B603" s="37" t="s">
        <v>1908</v>
      </c>
      <c r="C603" s="41"/>
      <c r="D603" s="41"/>
      <c r="E603" s="41"/>
      <c r="F603" s="41"/>
      <c r="G603" s="41"/>
      <c r="H603" s="38"/>
      <c r="I603" s="37">
        <v>50</v>
      </c>
      <c r="J603" s="40"/>
      <c r="K603" s="38"/>
      <c r="L603" s="38"/>
      <c r="M603" s="38"/>
      <c r="N603" s="38"/>
      <c r="O603" s="38"/>
      <c r="P603" s="38"/>
      <c r="Q603" s="38"/>
      <c r="R603" s="38"/>
      <c r="S603" s="60"/>
      <c r="T603" s="60"/>
      <c r="U603" s="60"/>
      <c r="V603" s="60"/>
      <c r="W603" s="60"/>
      <c r="X603" s="60"/>
      <c r="Y603" s="60"/>
      <c r="Z603" s="60"/>
      <c r="AA603" s="60"/>
      <c r="AB603" s="60"/>
      <c r="AC603" s="60"/>
      <c r="AD603" s="60"/>
      <c r="AE603" s="38"/>
      <c r="AF603" s="60"/>
      <c r="AG603" s="60"/>
      <c r="AH603" s="60"/>
      <c r="AI603" s="41"/>
      <c r="AJ603" s="60"/>
      <c r="AK603" s="38"/>
      <c r="AL603" s="41"/>
      <c r="AM603" s="41"/>
      <c r="AN603" s="38"/>
      <c r="AO603" s="41"/>
      <c r="AP603" s="41"/>
      <c r="AQ603" s="41"/>
      <c r="AR603" s="41"/>
      <c r="AS603" s="41"/>
      <c r="AT603" s="41"/>
      <c r="AU603" s="41"/>
      <c r="AV603" s="41"/>
      <c r="AW603" s="41"/>
      <c r="AX603" s="41"/>
      <c r="AY603" s="41"/>
      <c r="AZ603" s="41"/>
      <c r="BA603" s="41"/>
      <c r="BB603" s="41"/>
      <c r="BC603" s="41"/>
      <c r="BD603" s="41"/>
      <c r="BE603" s="41"/>
      <c r="BF603" s="41"/>
      <c r="BG603" s="41"/>
      <c r="BH603" s="41"/>
      <c r="BI603" s="41"/>
      <c r="BJ603" s="41"/>
      <c r="BK603" s="41"/>
      <c r="BL603" s="41"/>
      <c r="BM603" s="41"/>
      <c r="BN603" s="41"/>
      <c r="BO603" s="41"/>
      <c r="BP603" s="41"/>
      <c r="BQ603" s="41"/>
      <c r="BR603" s="41"/>
      <c r="BS603" s="41"/>
    </row>
    <row r="604" spans="1:71" ht="13.5" customHeight="1" x14ac:dyDescent="0.25">
      <c r="A604" s="41"/>
      <c r="B604" s="37" t="s">
        <v>1909</v>
      </c>
      <c r="C604" s="41"/>
      <c r="D604" s="41"/>
      <c r="E604" s="41"/>
      <c r="F604" s="41"/>
      <c r="G604" s="41"/>
      <c r="H604" s="38"/>
      <c r="I604" s="37">
        <v>60</v>
      </c>
      <c r="J604" s="40"/>
      <c r="K604" s="38"/>
      <c r="L604" s="38"/>
      <c r="M604" s="38"/>
      <c r="N604" s="38"/>
      <c r="O604" s="38"/>
      <c r="P604" s="38"/>
      <c r="Q604" s="38"/>
      <c r="R604" s="38"/>
      <c r="S604" s="60"/>
      <c r="T604" s="60"/>
      <c r="U604" s="60"/>
      <c r="V604" s="60"/>
      <c r="W604" s="60"/>
      <c r="X604" s="60"/>
      <c r="Y604" s="60"/>
      <c r="Z604" s="60"/>
      <c r="AA604" s="60"/>
      <c r="AB604" s="60"/>
      <c r="AC604" s="60"/>
      <c r="AD604" s="60"/>
      <c r="AE604" s="464"/>
      <c r="AF604" s="60"/>
      <c r="AG604" s="60"/>
      <c r="AH604" s="60"/>
      <c r="AI604" s="41"/>
      <c r="AJ604" s="60"/>
      <c r="AK604" s="38"/>
      <c r="AL604" s="41"/>
      <c r="AM604" s="41"/>
      <c r="AN604" s="38"/>
      <c r="AO604" s="41"/>
      <c r="AP604" s="41"/>
      <c r="AQ604" s="41"/>
      <c r="AR604" s="41"/>
      <c r="AS604" s="41"/>
      <c r="AT604" s="41"/>
      <c r="AU604" s="41"/>
      <c r="AV604" s="41"/>
      <c r="AW604" s="41"/>
      <c r="AX604" s="41"/>
      <c r="AY604" s="41"/>
      <c r="AZ604" s="41"/>
      <c r="BA604" s="41"/>
      <c r="BB604" s="41"/>
      <c r="BC604" s="41"/>
      <c r="BD604" s="41"/>
      <c r="BE604" s="41"/>
      <c r="BF604" s="41"/>
      <c r="BG604" s="41"/>
      <c r="BH604" s="41"/>
      <c r="BI604" s="41"/>
      <c r="BJ604" s="41"/>
      <c r="BK604" s="41"/>
      <c r="BL604" s="41"/>
      <c r="BM604" s="41"/>
      <c r="BN604" s="41"/>
      <c r="BO604" s="41"/>
      <c r="BP604" s="41"/>
      <c r="BQ604" s="41"/>
      <c r="BR604" s="41"/>
      <c r="BS604" s="41"/>
    </row>
    <row r="605" spans="1:71" ht="13.5" customHeight="1" x14ac:dyDescent="0.25">
      <c r="A605" s="41"/>
      <c r="B605" s="37" t="s">
        <v>1910</v>
      </c>
      <c r="C605" s="41"/>
      <c r="D605" s="41"/>
      <c r="E605" s="41"/>
      <c r="F605" s="41"/>
      <c r="G605" s="41"/>
      <c r="H605" s="38"/>
      <c r="I605" s="37">
        <v>56</v>
      </c>
      <c r="J605" s="40"/>
      <c r="K605" s="38"/>
      <c r="L605" s="38"/>
      <c r="M605" s="38"/>
      <c r="N605" s="38"/>
      <c r="O605" s="38"/>
      <c r="P605" s="38"/>
      <c r="Q605" s="38"/>
      <c r="R605" s="38"/>
      <c r="S605" s="60"/>
      <c r="T605" s="60"/>
      <c r="U605" s="60"/>
      <c r="V605" s="60"/>
      <c r="W605" s="60"/>
      <c r="X605" s="60"/>
      <c r="Y605" s="60"/>
      <c r="Z605" s="60"/>
      <c r="AA605" s="60"/>
      <c r="AB605" s="60"/>
      <c r="AC605" s="60"/>
      <c r="AD605" s="60"/>
      <c r="AE605" s="464"/>
      <c r="AF605" s="60"/>
      <c r="AG605" s="60"/>
      <c r="AH605" s="60"/>
      <c r="AI605" s="41"/>
      <c r="AJ605" s="60"/>
      <c r="AK605" s="38"/>
      <c r="AL605" s="41"/>
      <c r="AM605" s="41"/>
      <c r="AN605" s="38"/>
      <c r="AO605" s="41"/>
      <c r="AP605" s="41"/>
      <c r="AQ605" s="41"/>
      <c r="AR605" s="41"/>
      <c r="AS605" s="41"/>
      <c r="AT605" s="41"/>
      <c r="AU605" s="41"/>
      <c r="AV605" s="41"/>
      <c r="AW605" s="41"/>
      <c r="AX605" s="41"/>
      <c r="AY605" s="41"/>
      <c r="AZ605" s="41"/>
      <c r="BA605" s="41"/>
      <c r="BB605" s="41"/>
      <c r="BC605" s="41"/>
      <c r="BD605" s="41"/>
      <c r="BE605" s="41"/>
      <c r="BF605" s="41"/>
      <c r="BG605" s="41"/>
      <c r="BH605" s="41"/>
      <c r="BI605" s="41"/>
      <c r="BJ605" s="41"/>
      <c r="BK605" s="41"/>
      <c r="BL605" s="41"/>
      <c r="BM605" s="41"/>
      <c r="BN605" s="41"/>
      <c r="BO605" s="41"/>
      <c r="BP605" s="41"/>
      <c r="BQ605" s="41"/>
      <c r="BR605" s="41"/>
      <c r="BS605" s="41"/>
    </row>
    <row r="606" spans="1:71" ht="13.5" customHeight="1" x14ac:dyDescent="0.25">
      <c r="A606" s="41"/>
      <c r="B606" s="37" t="s">
        <v>1911</v>
      </c>
      <c r="C606" s="41"/>
      <c r="D606" s="41"/>
      <c r="E606" s="41"/>
      <c r="F606" s="41"/>
      <c r="G606" s="41"/>
      <c r="H606" s="38"/>
      <c r="I606" s="37">
        <v>50</v>
      </c>
      <c r="J606" s="40"/>
      <c r="K606" s="38"/>
      <c r="L606" s="38"/>
      <c r="M606" s="38"/>
      <c r="N606" s="38"/>
      <c r="O606" s="38"/>
      <c r="P606" s="38"/>
      <c r="Q606" s="38"/>
      <c r="R606" s="38"/>
      <c r="S606" s="60"/>
      <c r="T606" s="60"/>
      <c r="U606" s="60"/>
      <c r="V606" s="60"/>
      <c r="W606" s="60"/>
      <c r="X606" s="60"/>
      <c r="Y606" s="60"/>
      <c r="Z606" s="60"/>
      <c r="AA606" s="60"/>
      <c r="AB606" s="60"/>
      <c r="AC606" s="60"/>
      <c r="AD606" s="60"/>
      <c r="AE606" s="464"/>
      <c r="AF606" s="60"/>
      <c r="AG606" s="60"/>
      <c r="AH606" s="60"/>
      <c r="AI606" s="41"/>
      <c r="AJ606" s="60"/>
      <c r="AK606" s="41" t="s">
        <v>1912</v>
      </c>
      <c r="AL606" s="41"/>
      <c r="AM606" s="41"/>
      <c r="AN606" s="41"/>
      <c r="AO606" s="41"/>
      <c r="AP606" s="41"/>
      <c r="AQ606" s="41"/>
      <c r="AR606" s="41"/>
      <c r="AS606" s="41"/>
      <c r="AT606" s="41"/>
      <c r="AU606" s="41"/>
      <c r="AV606" s="41"/>
      <c r="AW606" s="41"/>
      <c r="AX606" s="41"/>
      <c r="AY606" s="41"/>
      <c r="AZ606" s="41"/>
      <c r="BA606" s="41"/>
      <c r="BB606" s="41"/>
      <c r="BC606" s="41"/>
      <c r="BD606" s="41"/>
      <c r="BE606" s="41"/>
      <c r="BF606" s="41"/>
      <c r="BG606" s="41"/>
      <c r="BH606" s="41"/>
      <c r="BI606" s="41"/>
      <c r="BJ606" s="41"/>
      <c r="BK606" s="41"/>
      <c r="BL606" s="41"/>
      <c r="BM606" s="41"/>
      <c r="BN606" s="41"/>
      <c r="BO606" s="41"/>
      <c r="BP606" s="41"/>
      <c r="BQ606" s="41"/>
      <c r="BR606" s="41"/>
      <c r="BS606" s="41"/>
    </row>
    <row r="607" spans="1:71" ht="13.5" customHeight="1" x14ac:dyDescent="0.25">
      <c r="A607" s="41"/>
      <c r="B607" s="37" t="s">
        <v>1303</v>
      </c>
      <c r="C607" s="41"/>
      <c r="D607" s="41"/>
      <c r="E607" s="41"/>
      <c r="F607" s="41"/>
      <c r="G607" s="41"/>
      <c r="H607" s="38"/>
      <c r="I607" s="37">
        <v>32</v>
      </c>
      <c r="J607" s="40"/>
      <c r="K607" s="38"/>
      <c r="L607" s="38"/>
      <c r="M607" s="38"/>
      <c r="N607" s="38"/>
      <c r="O607" s="38"/>
      <c r="P607" s="38"/>
      <c r="Q607" s="38"/>
      <c r="R607" s="38"/>
      <c r="S607" s="60"/>
      <c r="T607" s="60"/>
      <c r="U607" s="60"/>
      <c r="V607" s="60"/>
      <c r="W607" s="60"/>
      <c r="X607" s="60"/>
      <c r="Y607" s="60"/>
      <c r="Z607" s="60"/>
      <c r="AA607" s="60"/>
      <c r="AB607" s="60"/>
      <c r="AC607" s="60"/>
      <c r="AD607" s="60"/>
      <c r="AE607" s="464"/>
      <c r="AF607" s="60"/>
      <c r="AG607" s="60"/>
      <c r="AH607" s="60"/>
      <c r="AI607" s="41"/>
      <c r="AJ607" s="60"/>
      <c r="AK607" s="41"/>
      <c r="AL607" s="41"/>
      <c r="AM607" s="38"/>
      <c r="AN607" s="41"/>
      <c r="AO607" s="41"/>
      <c r="AP607" s="41"/>
      <c r="AQ607" s="41"/>
      <c r="AR607" s="41"/>
      <c r="AS607" s="41"/>
      <c r="AT607" s="41"/>
      <c r="AU607" s="41"/>
      <c r="AV607" s="41"/>
      <c r="AW607" s="41"/>
      <c r="AX607" s="41"/>
      <c r="AY607" s="41"/>
      <c r="AZ607" s="41"/>
      <c r="BA607" s="41"/>
      <c r="BB607" s="41"/>
      <c r="BC607" s="41"/>
      <c r="BD607" s="41"/>
      <c r="BE607" s="41"/>
      <c r="BF607" s="41"/>
      <c r="BG607" s="41"/>
      <c r="BH607" s="41"/>
      <c r="BI607" s="41"/>
      <c r="BJ607" s="41"/>
      <c r="BK607" s="41"/>
      <c r="BL607" s="41"/>
      <c r="BM607" s="41"/>
      <c r="BN607" s="41"/>
      <c r="BO607" s="41"/>
      <c r="BP607" s="41"/>
      <c r="BQ607" s="41"/>
      <c r="BR607" s="41"/>
      <c r="BS607" s="41"/>
    </row>
    <row r="608" spans="1:71" ht="13.5" customHeight="1" x14ac:dyDescent="0.25">
      <c r="A608" s="41"/>
      <c r="B608" s="37" t="s">
        <v>1913</v>
      </c>
      <c r="C608" s="41"/>
      <c r="D608" s="41"/>
      <c r="E608" s="41"/>
      <c r="F608" s="41"/>
      <c r="G608" s="41"/>
      <c r="H608" s="38"/>
      <c r="I608" s="37">
        <v>52</v>
      </c>
      <c r="J608" s="40"/>
      <c r="K608" s="38"/>
      <c r="L608" s="38"/>
      <c r="M608" s="38"/>
      <c r="N608" s="38"/>
      <c r="O608" s="38"/>
      <c r="P608" s="38"/>
      <c r="Q608" s="38"/>
      <c r="R608" s="38"/>
      <c r="S608" s="60"/>
      <c r="T608" s="60"/>
      <c r="U608" s="60"/>
      <c r="V608" s="60"/>
      <c r="W608" s="60"/>
      <c r="X608" s="60"/>
      <c r="Y608" s="60"/>
      <c r="Z608" s="60"/>
      <c r="AA608" s="60"/>
      <c r="AB608" s="60"/>
      <c r="AC608" s="60"/>
      <c r="AD608" s="60"/>
      <c r="AE608" s="41"/>
      <c r="AF608" s="60"/>
      <c r="AG608" s="60"/>
      <c r="AH608" s="60"/>
      <c r="AI608" s="41"/>
      <c r="AJ608" s="60"/>
      <c r="AK608" s="38" t="s">
        <v>1914</v>
      </c>
      <c r="AL608" s="41"/>
      <c r="AM608" s="41"/>
      <c r="AN608" s="41"/>
      <c r="AO608" s="41"/>
      <c r="AP608" s="41"/>
      <c r="AQ608" s="41"/>
      <c r="AR608" s="41"/>
      <c r="AS608" s="41"/>
      <c r="AT608" s="41"/>
      <c r="AU608" s="41"/>
      <c r="AV608" s="41"/>
      <c r="AW608" s="41"/>
      <c r="AX608" s="41"/>
      <c r="AY608" s="41"/>
      <c r="AZ608" s="41"/>
      <c r="BA608" s="41"/>
      <c r="BB608" s="41"/>
      <c r="BC608" s="41"/>
      <c r="BD608" s="41"/>
      <c r="BE608" s="41"/>
      <c r="BF608" s="41"/>
      <c r="BG608" s="41"/>
      <c r="BH608" s="41"/>
      <c r="BI608" s="41"/>
      <c r="BJ608" s="41"/>
      <c r="BK608" s="41"/>
      <c r="BL608" s="41"/>
      <c r="BM608" s="41"/>
      <c r="BN608" s="41"/>
      <c r="BO608" s="41"/>
      <c r="BP608" s="41"/>
      <c r="BQ608" s="41"/>
      <c r="BR608" s="41"/>
      <c r="BS608" s="41"/>
    </row>
    <row r="609" spans="1:71" ht="13.5" customHeight="1" x14ac:dyDescent="0.25">
      <c r="A609" s="41"/>
      <c r="B609" s="37" t="s">
        <v>1915</v>
      </c>
      <c r="C609" s="41"/>
      <c r="D609" s="41"/>
      <c r="E609" s="41"/>
      <c r="F609" s="41"/>
      <c r="G609" s="41"/>
      <c r="H609" s="38"/>
      <c r="I609" s="37">
        <v>60</v>
      </c>
      <c r="J609" s="40"/>
      <c r="K609" s="38"/>
      <c r="L609" s="38"/>
      <c r="M609" s="38"/>
      <c r="N609" s="38"/>
      <c r="O609" s="38"/>
      <c r="P609" s="38"/>
      <c r="Q609" s="38"/>
      <c r="R609" s="38"/>
      <c r="S609" s="60"/>
      <c r="T609" s="60"/>
      <c r="U609" s="60"/>
      <c r="V609" s="60"/>
      <c r="W609" s="60"/>
      <c r="X609" s="60"/>
      <c r="Y609" s="60"/>
      <c r="Z609" s="60"/>
      <c r="AA609" s="60"/>
      <c r="AB609" s="60"/>
      <c r="AC609" s="60"/>
      <c r="AD609" s="60"/>
      <c r="AE609" s="41"/>
      <c r="AF609" s="60"/>
      <c r="AG609" s="60"/>
      <c r="AH609" s="60"/>
      <c r="AI609" s="41"/>
      <c r="AJ609" s="60"/>
      <c r="AK609" s="41" t="s">
        <v>1916</v>
      </c>
      <c r="AL609" s="464"/>
      <c r="AM609" s="464"/>
      <c r="AN609" s="464"/>
      <c r="AO609" s="464"/>
      <c r="AP609" s="464"/>
      <c r="AQ609" s="464"/>
      <c r="AR609" s="464"/>
      <c r="AS609" s="464"/>
      <c r="AT609" s="464"/>
      <c r="AU609" s="464"/>
      <c r="AV609" s="464"/>
      <c r="AW609" s="464"/>
      <c r="AX609" s="464"/>
      <c r="AY609" s="464"/>
      <c r="AZ609" s="464"/>
      <c r="BA609" s="464"/>
      <c r="BB609" s="464"/>
      <c r="BC609" s="464"/>
      <c r="BD609" s="41"/>
      <c r="BE609" s="41"/>
      <c r="BF609" s="41"/>
      <c r="BG609" s="41"/>
      <c r="BH609" s="41"/>
      <c r="BI609" s="41"/>
      <c r="BJ609" s="41"/>
      <c r="BK609" s="41"/>
      <c r="BL609" s="41"/>
      <c r="BM609" s="41"/>
      <c r="BN609" s="41"/>
      <c r="BO609" s="41"/>
      <c r="BP609" s="41"/>
      <c r="BQ609" s="41"/>
      <c r="BR609" s="41"/>
      <c r="BS609" s="41"/>
    </row>
    <row r="610" spans="1:71" ht="13.5" customHeight="1" x14ac:dyDescent="0.25">
      <c r="A610" s="41"/>
      <c r="B610" s="37" t="s">
        <v>1272</v>
      </c>
      <c r="C610" s="41"/>
      <c r="D610" s="41"/>
      <c r="E610" s="41"/>
      <c r="F610" s="41"/>
      <c r="G610" s="41"/>
      <c r="H610" s="38"/>
      <c r="I610" s="37">
        <v>60</v>
      </c>
      <c r="J610" s="40"/>
      <c r="K610" s="38"/>
      <c r="L610" s="38"/>
      <c r="M610" s="38"/>
      <c r="N610" s="38"/>
      <c r="O610" s="38"/>
      <c r="P610" s="38"/>
      <c r="Q610" s="38"/>
      <c r="R610" s="38"/>
      <c r="S610" s="60"/>
      <c r="T610" s="60"/>
      <c r="U610" s="60"/>
      <c r="V610" s="60"/>
      <c r="W610" s="60"/>
      <c r="X610" s="60"/>
      <c r="Y610" s="60"/>
      <c r="Z610" s="60"/>
      <c r="AA610" s="60"/>
      <c r="AB610" s="60"/>
      <c r="AC610" s="60"/>
      <c r="AD610" s="60"/>
      <c r="AE610" s="41"/>
      <c r="AF610" s="60"/>
      <c r="AG610" s="60"/>
      <c r="AH610" s="60"/>
      <c r="AI610" s="41"/>
      <c r="AJ610" s="60"/>
      <c r="AK610" s="60" t="s">
        <v>1917</v>
      </c>
      <c r="AL610" s="60"/>
      <c r="AM610" s="60"/>
      <c r="AN610" s="60"/>
      <c r="AO610" s="60"/>
      <c r="AP610" s="60"/>
      <c r="AQ610" s="60"/>
      <c r="AR610" s="60"/>
      <c r="AS610" s="60"/>
      <c r="AT610" s="60"/>
      <c r="AU610" s="60"/>
      <c r="AV610" s="60"/>
      <c r="AW610" s="60"/>
      <c r="AX610" s="60"/>
      <c r="AY610" s="60"/>
      <c r="AZ610" s="60"/>
      <c r="BA610" s="60"/>
      <c r="BB610" s="60"/>
      <c r="BC610" s="60"/>
      <c r="BD610" s="464"/>
      <c r="BE610" s="41"/>
      <c r="BF610" s="41"/>
      <c r="BG610" s="41"/>
      <c r="BH610" s="41"/>
      <c r="BI610" s="41"/>
      <c r="BJ610" s="41"/>
      <c r="BK610" s="41"/>
      <c r="BL610" s="41"/>
      <c r="BM610" s="41"/>
      <c r="BN610" s="41"/>
      <c r="BO610" s="41"/>
      <c r="BP610" s="41"/>
      <c r="BQ610" s="41"/>
      <c r="BR610" s="41"/>
      <c r="BS610" s="41"/>
    </row>
    <row r="611" spans="1:71" ht="13.5" customHeight="1" x14ac:dyDescent="0.25">
      <c r="A611" s="38"/>
      <c r="B611" s="37" t="s">
        <v>1918</v>
      </c>
      <c r="C611" s="41"/>
      <c r="D611" s="41"/>
      <c r="E611" s="38"/>
      <c r="F611" s="38"/>
      <c r="G611" s="38"/>
      <c r="H611" s="38"/>
      <c r="I611" s="37">
        <v>24</v>
      </c>
      <c r="J611" s="40"/>
      <c r="K611" s="38"/>
      <c r="L611" s="38"/>
      <c r="M611" s="38"/>
      <c r="N611" s="38"/>
      <c r="O611" s="38"/>
      <c r="P611" s="38"/>
      <c r="Q611" s="38"/>
      <c r="R611" s="38"/>
      <c r="S611" s="60"/>
      <c r="T611" s="60"/>
      <c r="U611" s="60"/>
      <c r="V611" s="60"/>
      <c r="W611" s="60"/>
      <c r="X611" s="60"/>
      <c r="Y611" s="60"/>
      <c r="Z611" s="60"/>
      <c r="AA611" s="60"/>
      <c r="AB611" s="60"/>
      <c r="AC611" s="60"/>
      <c r="AD611" s="60"/>
      <c r="AE611" s="41"/>
      <c r="AF611" s="60"/>
      <c r="AG611" s="60"/>
      <c r="AH611" s="60"/>
      <c r="AI611" s="41"/>
      <c r="AJ611" s="60"/>
      <c r="AK611" s="60"/>
      <c r="AL611" s="60"/>
      <c r="AM611" s="60"/>
      <c r="AN611" s="60"/>
      <c r="AO611" s="60"/>
      <c r="AP611" s="60"/>
      <c r="AQ611" s="60"/>
      <c r="AR611" s="60"/>
      <c r="AS611" s="60"/>
      <c r="AT611" s="60"/>
      <c r="AU611" s="60"/>
      <c r="AV611" s="60"/>
      <c r="AW611" s="60"/>
      <c r="AX611" s="60"/>
      <c r="AY611" s="60"/>
      <c r="AZ611" s="60"/>
      <c r="BA611" s="60"/>
      <c r="BB611" s="60"/>
      <c r="BC611" s="60"/>
      <c r="BD611" s="60"/>
      <c r="BE611" s="41"/>
      <c r="BF611" s="41"/>
      <c r="BG611" s="41"/>
      <c r="BH611" s="41"/>
      <c r="BI611" s="41"/>
      <c r="BJ611" s="41"/>
      <c r="BK611" s="41"/>
      <c r="BL611" s="41"/>
      <c r="BM611" s="41"/>
      <c r="BN611" s="41"/>
      <c r="BO611" s="41"/>
      <c r="BP611" s="41"/>
      <c r="BQ611" s="41"/>
      <c r="BR611" s="41"/>
      <c r="BS611" s="41"/>
    </row>
    <row r="612" spans="1:71" ht="13.5" customHeight="1" x14ac:dyDescent="0.25">
      <c r="A612" s="43"/>
      <c r="B612" s="37" t="s">
        <v>1918</v>
      </c>
      <c r="C612" s="41"/>
      <c r="D612" s="41"/>
      <c r="E612" s="38"/>
      <c r="F612" s="38"/>
      <c r="G612" s="38"/>
      <c r="H612" s="38"/>
      <c r="I612" s="37">
        <v>56</v>
      </c>
      <c r="J612" s="40"/>
      <c r="K612" s="38"/>
      <c r="L612" s="38"/>
      <c r="M612" s="38"/>
      <c r="N612" s="38"/>
      <c r="O612" s="38"/>
      <c r="P612" s="38"/>
      <c r="Q612" s="38"/>
      <c r="R612" s="38"/>
      <c r="S612" s="60"/>
      <c r="T612" s="60"/>
      <c r="U612" s="60"/>
      <c r="V612" s="60"/>
      <c r="W612" s="60"/>
      <c r="X612" s="60"/>
      <c r="Y612" s="60"/>
      <c r="Z612" s="60"/>
      <c r="AA612" s="60"/>
      <c r="AB612" s="60"/>
      <c r="AC612" s="60"/>
      <c r="AD612" s="60"/>
      <c r="AE612" s="41"/>
      <c r="AF612" s="60"/>
      <c r="AG612" s="60"/>
      <c r="AH612" s="60"/>
      <c r="AI612" s="41"/>
      <c r="AJ612" s="60"/>
      <c r="AK612" s="38" t="s">
        <v>1919</v>
      </c>
      <c r="AL612" s="41"/>
      <c r="AM612" s="41"/>
      <c r="AN612" s="41"/>
      <c r="AO612" s="41"/>
      <c r="AP612" s="41"/>
      <c r="AQ612" s="41"/>
      <c r="AR612" s="41"/>
      <c r="AS612" s="41"/>
      <c r="AT612" s="41"/>
      <c r="AU612" s="41"/>
      <c r="AV612" s="41"/>
      <c r="AW612" s="41"/>
      <c r="AX612" s="41"/>
      <c r="AY612" s="41"/>
      <c r="AZ612" s="41"/>
      <c r="BA612" s="41"/>
      <c r="BB612" s="41"/>
      <c r="BC612" s="41"/>
      <c r="BD612" s="60"/>
      <c r="BE612" s="41"/>
      <c r="BF612" s="41"/>
      <c r="BG612" s="41"/>
      <c r="BH612" s="41"/>
      <c r="BI612" s="41"/>
      <c r="BJ612" s="41"/>
      <c r="BK612" s="41"/>
      <c r="BL612" s="41"/>
      <c r="BM612" s="41"/>
      <c r="BN612" s="41"/>
      <c r="BO612" s="41"/>
      <c r="BP612" s="41"/>
      <c r="BQ612" s="41"/>
      <c r="BR612" s="41"/>
      <c r="BS612" s="41"/>
    </row>
    <row r="613" spans="1:71" ht="13.5" customHeight="1" x14ac:dyDescent="0.25">
      <c r="A613" s="43"/>
      <c r="B613" s="37" t="s">
        <v>1304</v>
      </c>
      <c r="C613" s="41"/>
      <c r="D613" s="41"/>
      <c r="E613" s="38"/>
      <c r="F613" s="38"/>
      <c r="G613" s="38"/>
      <c r="H613" s="38"/>
      <c r="I613" s="37">
        <v>60</v>
      </c>
      <c r="J613" s="40"/>
      <c r="K613" s="38"/>
      <c r="L613" s="38"/>
      <c r="M613" s="38"/>
      <c r="N613" s="38"/>
      <c r="O613" s="38"/>
      <c r="P613" s="38"/>
      <c r="Q613" s="38"/>
      <c r="R613" s="38"/>
      <c r="S613" s="60"/>
      <c r="T613" s="60"/>
      <c r="U613" s="60"/>
      <c r="V613" s="60"/>
      <c r="W613" s="60"/>
      <c r="X613" s="60"/>
      <c r="Y613" s="60"/>
      <c r="Z613" s="60"/>
      <c r="AA613" s="60"/>
      <c r="AB613" s="60"/>
      <c r="AC613" s="60"/>
      <c r="AD613" s="60"/>
      <c r="AE613" s="41"/>
      <c r="AF613" s="60"/>
      <c r="AG613" s="60"/>
      <c r="AH613" s="60"/>
      <c r="AI613" s="41"/>
      <c r="AJ613" s="60"/>
      <c r="AK613" s="41" t="s">
        <v>1920</v>
      </c>
      <c r="AL613" s="464"/>
      <c r="AM613" s="464"/>
      <c r="AN613" s="464"/>
      <c r="AO613" s="464"/>
      <c r="AP613" s="464"/>
      <c r="AQ613" s="464"/>
      <c r="AR613" s="464"/>
      <c r="AS613" s="464"/>
      <c r="AT613" s="464"/>
      <c r="AU613" s="464"/>
      <c r="AV613" s="464"/>
      <c r="AW613" s="464"/>
      <c r="AX613" s="464"/>
      <c r="AY613" s="464"/>
      <c r="AZ613" s="464"/>
      <c r="BA613" s="464"/>
      <c r="BB613" s="464"/>
      <c r="BC613" s="464"/>
      <c r="BD613" s="41"/>
      <c r="BE613" s="41"/>
      <c r="BF613" s="41"/>
      <c r="BG613" s="41"/>
      <c r="BH613" s="41"/>
      <c r="BI613" s="41"/>
      <c r="BJ613" s="41"/>
      <c r="BK613" s="41"/>
      <c r="BL613" s="41"/>
      <c r="BM613" s="41"/>
      <c r="BN613" s="41"/>
      <c r="BO613" s="41"/>
      <c r="BP613" s="41"/>
      <c r="BQ613" s="41"/>
      <c r="BR613" s="41"/>
      <c r="BS613" s="41"/>
    </row>
    <row r="614" spans="1:71" ht="13.5" customHeight="1" x14ac:dyDescent="0.25">
      <c r="A614" s="43"/>
      <c r="B614" s="37" t="s">
        <v>1921</v>
      </c>
      <c r="C614" s="41"/>
      <c r="D614" s="41"/>
      <c r="E614" s="38"/>
      <c r="F614" s="38"/>
      <c r="G614" s="38"/>
      <c r="H614" s="38"/>
      <c r="I614" s="37" t="s">
        <v>1922</v>
      </c>
      <c r="J614" s="40"/>
      <c r="K614" s="38"/>
      <c r="L614" s="38"/>
      <c r="M614" s="38"/>
      <c r="N614" s="38"/>
      <c r="O614" s="38"/>
      <c r="P614" s="38"/>
      <c r="Q614" s="38"/>
      <c r="R614" s="38"/>
      <c r="S614" s="60"/>
      <c r="T614" s="60"/>
      <c r="U614" s="60"/>
      <c r="V614" s="60"/>
      <c r="W614" s="60"/>
      <c r="X614" s="60"/>
      <c r="Y614" s="60"/>
      <c r="Z614" s="60"/>
      <c r="AA614" s="60"/>
      <c r="AB614" s="60"/>
      <c r="AC614" s="60"/>
      <c r="AD614" s="60"/>
      <c r="AE614" s="41"/>
      <c r="AF614" s="60"/>
      <c r="AG614" s="60"/>
      <c r="AH614" s="60"/>
      <c r="AI614" s="41"/>
      <c r="AJ614" s="60"/>
      <c r="AK614" s="41"/>
      <c r="AL614" s="41"/>
      <c r="AM614" s="41"/>
      <c r="AN614" s="41"/>
      <c r="AO614" s="41"/>
      <c r="AP614" s="41"/>
      <c r="AQ614" s="41"/>
      <c r="AR614" s="41"/>
      <c r="AS614" s="41"/>
      <c r="AT614" s="41"/>
      <c r="AU614" s="41"/>
      <c r="AV614" s="41"/>
      <c r="AW614" s="41"/>
      <c r="AX614" s="41"/>
      <c r="AY614" s="41"/>
      <c r="AZ614" s="41"/>
      <c r="BA614" s="41"/>
      <c r="BB614" s="41"/>
      <c r="BC614" s="41"/>
      <c r="BD614" s="464"/>
      <c r="BE614" s="41"/>
      <c r="BF614" s="41"/>
      <c r="BG614" s="41"/>
      <c r="BH614" s="41"/>
      <c r="BI614" s="41"/>
      <c r="BJ614" s="41"/>
      <c r="BK614" s="41"/>
      <c r="BL614" s="41"/>
      <c r="BM614" s="41"/>
      <c r="BN614" s="41"/>
      <c r="BO614" s="41"/>
      <c r="BP614" s="41"/>
      <c r="BQ614" s="41"/>
      <c r="BR614" s="41"/>
      <c r="BS614" s="41"/>
    </row>
    <row r="615" spans="1:71" ht="13.5" customHeight="1" x14ac:dyDescent="0.25">
      <c r="A615" s="43"/>
      <c r="B615" s="37" t="s">
        <v>1923</v>
      </c>
      <c r="C615" s="41"/>
      <c r="D615" s="41"/>
      <c r="E615" s="38"/>
      <c r="F615" s="38"/>
      <c r="G615" s="38"/>
      <c r="H615" s="38"/>
      <c r="I615" s="37">
        <v>56</v>
      </c>
      <c r="J615" s="40"/>
      <c r="K615" s="38"/>
      <c r="L615" s="38"/>
      <c r="M615" s="38"/>
      <c r="N615" s="38"/>
      <c r="O615" s="38"/>
      <c r="P615" s="38"/>
      <c r="Q615" s="38"/>
      <c r="R615" s="38"/>
      <c r="S615" s="60"/>
      <c r="T615" s="60"/>
      <c r="U615" s="60"/>
      <c r="V615" s="60"/>
      <c r="W615" s="60"/>
      <c r="X615" s="60"/>
      <c r="Y615" s="60"/>
      <c r="Z615" s="60"/>
      <c r="AA615" s="60"/>
      <c r="AB615" s="60"/>
      <c r="AC615" s="60"/>
      <c r="AD615" s="60"/>
      <c r="AE615" s="41"/>
      <c r="AF615" s="60"/>
      <c r="AG615" s="60"/>
      <c r="AH615" s="60"/>
      <c r="AI615" s="41"/>
      <c r="AJ615" s="60"/>
      <c r="AK615" s="41"/>
      <c r="AL615" s="41"/>
      <c r="AM615" s="41"/>
      <c r="AN615" s="41"/>
      <c r="AO615" s="41"/>
      <c r="AP615" s="41"/>
      <c r="AQ615" s="41"/>
      <c r="AR615" s="41"/>
      <c r="AS615" s="41"/>
      <c r="AT615" s="41"/>
      <c r="AU615" s="41"/>
      <c r="AV615" s="41"/>
      <c r="AW615" s="41"/>
      <c r="AX615" s="41"/>
      <c r="AY615" s="41"/>
      <c r="AZ615" s="41"/>
      <c r="BA615" s="41"/>
      <c r="BB615" s="41"/>
      <c r="BC615" s="41"/>
      <c r="BD615" s="41"/>
      <c r="BE615" s="41"/>
      <c r="BF615" s="41"/>
      <c r="BG615" s="41"/>
      <c r="BH615" s="41"/>
      <c r="BI615" s="41"/>
      <c r="BJ615" s="41"/>
      <c r="BK615" s="41"/>
      <c r="BL615" s="41"/>
      <c r="BM615" s="41"/>
      <c r="BN615" s="41"/>
      <c r="BO615" s="41"/>
      <c r="BP615" s="41"/>
      <c r="BQ615" s="41"/>
      <c r="BR615" s="41"/>
      <c r="BS615" s="41"/>
    </row>
    <row r="616" spans="1:71" ht="13.5" customHeight="1" x14ac:dyDescent="0.25">
      <c r="A616" s="43"/>
      <c r="B616" s="37" t="s">
        <v>1924</v>
      </c>
      <c r="C616" s="41"/>
      <c r="D616" s="41"/>
      <c r="E616" s="38"/>
      <c r="F616" s="38"/>
      <c r="G616" s="38"/>
      <c r="H616" s="38"/>
      <c r="I616" s="37">
        <v>40</v>
      </c>
      <c r="J616" s="40"/>
      <c r="K616" s="38"/>
      <c r="L616" s="38"/>
      <c r="M616" s="38"/>
      <c r="N616" s="38"/>
      <c r="O616" s="38"/>
      <c r="P616" s="38"/>
      <c r="Q616" s="38"/>
      <c r="R616" s="38"/>
      <c r="S616" s="60"/>
      <c r="T616" s="60"/>
      <c r="U616" s="60"/>
      <c r="V616" s="60"/>
      <c r="W616" s="60"/>
      <c r="X616" s="60"/>
      <c r="Y616" s="60"/>
      <c r="Z616" s="60"/>
      <c r="AA616" s="60"/>
      <c r="AB616" s="60"/>
      <c r="AC616" s="60"/>
      <c r="AD616" s="60"/>
      <c r="AE616" s="41"/>
      <c r="AF616" s="60"/>
      <c r="AG616" s="60"/>
      <c r="AH616" s="60"/>
      <c r="AI616" s="41"/>
      <c r="AJ616" s="60"/>
      <c r="AK616" s="268" t="s">
        <v>1925</v>
      </c>
      <c r="AL616" s="112"/>
      <c r="AM616" s="112"/>
      <c r="AN616" s="112"/>
      <c r="AO616" s="268" t="s">
        <v>1926</v>
      </c>
      <c r="AP616" s="112"/>
      <c r="AQ616" s="266"/>
      <c r="AR616" s="112" t="s">
        <v>1927</v>
      </c>
      <c r="AS616" s="112"/>
      <c r="AT616" s="112"/>
      <c r="AU616" s="266"/>
      <c r="AV616" s="41"/>
      <c r="AW616" s="41"/>
      <c r="AX616" s="41"/>
      <c r="AY616" s="41"/>
      <c r="AZ616" s="41"/>
      <c r="BA616" s="41"/>
      <c r="BB616" s="41"/>
      <c r="BC616" s="41"/>
      <c r="BD616" s="41"/>
      <c r="BE616" s="41"/>
      <c r="BF616" s="41"/>
      <c r="BG616" s="41"/>
      <c r="BH616" s="41"/>
      <c r="BI616" s="41"/>
      <c r="BJ616" s="41"/>
      <c r="BK616" s="41"/>
      <c r="BL616" s="41"/>
      <c r="BM616" s="41"/>
      <c r="BN616" s="41"/>
      <c r="BO616" s="41"/>
      <c r="BP616" s="41"/>
      <c r="BQ616" s="41"/>
      <c r="BR616" s="41"/>
      <c r="BS616" s="41"/>
    </row>
    <row r="617" spans="1:71" ht="13.5" customHeight="1" x14ac:dyDescent="0.25">
      <c r="A617" s="41"/>
      <c r="B617" s="37" t="s">
        <v>1928</v>
      </c>
      <c r="C617" s="41"/>
      <c r="D617" s="41"/>
      <c r="E617" s="38"/>
      <c r="F617" s="38"/>
      <c r="G617" s="38"/>
      <c r="H617" s="38"/>
      <c r="I617" s="37">
        <v>24</v>
      </c>
      <c r="J617" s="40"/>
      <c r="K617" s="38"/>
      <c r="L617" s="38"/>
      <c r="M617" s="38"/>
      <c r="N617" s="38"/>
      <c r="O617" s="38"/>
      <c r="P617" s="38"/>
      <c r="Q617" s="38"/>
      <c r="R617" s="38"/>
      <c r="S617" s="60"/>
      <c r="T617" s="60"/>
      <c r="U617" s="60"/>
      <c r="V617" s="60"/>
      <c r="W617" s="60"/>
      <c r="X617" s="60"/>
      <c r="Y617" s="60"/>
      <c r="Z617" s="60"/>
      <c r="AA617" s="60"/>
      <c r="AB617" s="60"/>
      <c r="AC617" s="60"/>
      <c r="AD617" s="60"/>
      <c r="AE617" s="41"/>
      <c r="AF617" s="60"/>
      <c r="AG617" s="60"/>
      <c r="AH617" s="60"/>
      <c r="AI617" s="41"/>
      <c r="AJ617" s="60"/>
      <c r="AK617" s="37" t="s">
        <v>1929</v>
      </c>
      <c r="AL617" s="41"/>
      <c r="AM617" s="41"/>
      <c r="AN617" s="41"/>
      <c r="AO617" s="777">
        <v>88</v>
      </c>
      <c r="AP617" s="529"/>
      <c r="AQ617" s="530"/>
      <c r="AR617" s="781" t="s">
        <v>1930</v>
      </c>
      <c r="AS617" s="529"/>
      <c r="AT617" s="529"/>
      <c r="AU617" s="530"/>
      <c r="AV617" s="41"/>
      <c r="AW617" s="41"/>
      <c r="AX617" s="41"/>
      <c r="AY617" s="41"/>
      <c r="AZ617" s="41"/>
      <c r="BA617" s="41"/>
      <c r="BB617" s="41"/>
      <c r="BC617" s="41"/>
      <c r="BD617" s="41"/>
      <c r="BE617" s="41"/>
      <c r="BF617" s="41"/>
      <c r="BG617" s="41"/>
      <c r="BH617" s="41"/>
      <c r="BI617" s="41"/>
      <c r="BJ617" s="41"/>
      <c r="BK617" s="41"/>
      <c r="BL617" s="41"/>
      <c r="BM617" s="41"/>
      <c r="BN617" s="41"/>
      <c r="BO617" s="41"/>
      <c r="BP617" s="41"/>
      <c r="BQ617" s="41"/>
      <c r="BR617" s="41"/>
      <c r="BS617" s="41"/>
    </row>
    <row r="618" spans="1:71" ht="13.5" customHeight="1" x14ac:dyDescent="0.25">
      <c r="A618" s="38"/>
      <c r="B618" s="37" t="s">
        <v>1931</v>
      </c>
      <c r="C618" s="41"/>
      <c r="D618" s="41"/>
      <c r="E618" s="38"/>
      <c r="F618" s="38"/>
      <c r="G618" s="38"/>
      <c r="H618" s="38"/>
      <c r="I618" s="37">
        <v>45</v>
      </c>
      <c r="J618" s="40"/>
      <c r="K618" s="38"/>
      <c r="L618" s="38"/>
      <c r="M618" s="38"/>
      <c r="N618" s="38"/>
      <c r="O618" s="38"/>
      <c r="P618" s="38"/>
      <c r="Q618" s="38"/>
      <c r="R618" s="38"/>
      <c r="S618" s="60"/>
      <c r="T618" s="60"/>
      <c r="U618" s="60"/>
      <c r="V618" s="60"/>
      <c r="W618" s="60"/>
      <c r="X618" s="60"/>
      <c r="Y618" s="60"/>
      <c r="Z618" s="60"/>
      <c r="AA618" s="60"/>
      <c r="AB618" s="60"/>
      <c r="AC618" s="60"/>
      <c r="AD618" s="60"/>
      <c r="AE618" s="41"/>
      <c r="AF618" s="60"/>
      <c r="AG618" s="60"/>
      <c r="AH618" s="60"/>
      <c r="AI618" s="41"/>
      <c r="AJ618" s="60"/>
      <c r="AK618" s="37" t="s">
        <v>1932</v>
      </c>
      <c r="AL618" s="41"/>
      <c r="AM618" s="41"/>
      <c r="AN618" s="41"/>
      <c r="AO618" s="779">
        <v>70</v>
      </c>
      <c r="AP618" s="505"/>
      <c r="AQ618" s="532"/>
      <c r="AR618" s="782" t="s">
        <v>1933</v>
      </c>
      <c r="AS618" s="505"/>
      <c r="AT618" s="505"/>
      <c r="AU618" s="532"/>
      <c r="AV618" s="41"/>
      <c r="AW618" s="41"/>
      <c r="AX618" s="41"/>
      <c r="AY618" s="41"/>
      <c r="AZ618" s="41"/>
      <c r="BA618" s="41"/>
      <c r="BB618" s="41"/>
      <c r="BC618" s="41"/>
      <c r="BD618" s="41"/>
      <c r="BE618" s="41"/>
      <c r="BF618" s="41"/>
      <c r="BG618" s="41"/>
      <c r="BH618" s="41"/>
      <c r="BI618" s="41"/>
      <c r="BJ618" s="41"/>
      <c r="BK618" s="41"/>
      <c r="BL618" s="41"/>
      <c r="BM618" s="41"/>
      <c r="BN618" s="41"/>
      <c r="BO618" s="41"/>
      <c r="BP618" s="41"/>
      <c r="BQ618" s="41"/>
      <c r="BR618" s="41"/>
      <c r="BS618" s="41"/>
    </row>
    <row r="619" spans="1:71" ht="13.5" customHeight="1" x14ac:dyDescent="0.25">
      <c r="A619" s="38"/>
      <c r="B619" s="37" t="s">
        <v>1307</v>
      </c>
      <c r="C619" s="41"/>
      <c r="D619" s="41"/>
      <c r="E619" s="38"/>
      <c r="F619" s="38"/>
      <c r="G619" s="38"/>
      <c r="H619" s="38"/>
      <c r="I619" s="37">
        <v>60</v>
      </c>
      <c r="J619" s="40"/>
      <c r="K619" s="38"/>
      <c r="L619" s="38"/>
      <c r="M619" s="38"/>
      <c r="N619" s="38"/>
      <c r="O619" s="38"/>
      <c r="P619" s="38"/>
      <c r="Q619" s="38"/>
      <c r="R619" s="38"/>
      <c r="S619" s="60"/>
      <c r="T619" s="60"/>
      <c r="U619" s="60"/>
      <c r="V619" s="60"/>
      <c r="W619" s="60"/>
      <c r="X619" s="60"/>
      <c r="Y619" s="60"/>
      <c r="Z619" s="60"/>
      <c r="AA619" s="60"/>
      <c r="AB619" s="60"/>
      <c r="AC619" s="60"/>
      <c r="AD619" s="60"/>
      <c r="AE619" s="41"/>
      <c r="AF619" s="60"/>
      <c r="AG619" s="60"/>
      <c r="AH619" s="60"/>
      <c r="AI619" s="41"/>
      <c r="AJ619" s="60"/>
      <c r="AK619" s="37" t="s">
        <v>1932</v>
      </c>
      <c r="AL619" s="41"/>
      <c r="AM619" s="41"/>
      <c r="AN619" s="41"/>
      <c r="AO619" s="779">
        <v>65</v>
      </c>
      <c r="AP619" s="505"/>
      <c r="AQ619" s="532"/>
      <c r="AR619" s="782" t="s">
        <v>1934</v>
      </c>
      <c r="AS619" s="505"/>
      <c r="AT619" s="505"/>
      <c r="AU619" s="532"/>
      <c r="AV619" s="41"/>
      <c r="AW619" s="41"/>
      <c r="AX619" s="41"/>
      <c r="AY619" s="41"/>
      <c r="AZ619" s="41"/>
      <c r="BA619" s="41"/>
      <c r="BB619" s="41"/>
      <c r="BC619" s="41"/>
      <c r="BD619" s="41"/>
      <c r="BE619" s="41"/>
      <c r="BF619" s="41"/>
      <c r="BG619" s="41"/>
      <c r="BH619" s="41"/>
      <c r="BI619" s="41"/>
      <c r="BJ619" s="41"/>
      <c r="BK619" s="41"/>
      <c r="BL619" s="41"/>
      <c r="BM619" s="41"/>
      <c r="BN619" s="41"/>
      <c r="BO619" s="41"/>
      <c r="BP619" s="41"/>
      <c r="BQ619" s="41"/>
      <c r="BR619" s="41"/>
      <c r="BS619" s="41"/>
    </row>
    <row r="620" spans="1:71" ht="13.5" customHeight="1" x14ac:dyDescent="0.25">
      <c r="A620" s="38"/>
      <c r="B620" s="160" t="s">
        <v>1935</v>
      </c>
      <c r="C620" s="39"/>
      <c r="D620" s="39"/>
      <c r="E620" s="39"/>
      <c r="F620" s="39"/>
      <c r="G620" s="39"/>
      <c r="H620" s="39"/>
      <c r="I620" s="160">
        <v>8.6</v>
      </c>
      <c r="J620" s="48"/>
      <c r="K620" s="38"/>
      <c r="L620" s="38"/>
      <c r="M620" s="38"/>
      <c r="N620" s="38"/>
      <c r="O620" s="38"/>
      <c r="P620" s="38"/>
      <c r="Q620" s="38"/>
      <c r="R620" s="38"/>
      <c r="S620" s="60"/>
      <c r="T620" s="60"/>
      <c r="U620" s="60"/>
      <c r="V620" s="60"/>
      <c r="W620" s="60"/>
      <c r="X620" s="60"/>
      <c r="Y620" s="60"/>
      <c r="Z620" s="60"/>
      <c r="AA620" s="60"/>
      <c r="AB620" s="60"/>
      <c r="AC620" s="60"/>
      <c r="AD620" s="60"/>
      <c r="AE620" s="41"/>
      <c r="AF620" s="60"/>
      <c r="AG620" s="60"/>
      <c r="AH620" s="60"/>
      <c r="AI620" s="41"/>
      <c r="AJ620" s="60"/>
      <c r="AK620" s="37" t="s">
        <v>1291</v>
      </c>
      <c r="AL620" s="41"/>
      <c r="AM620" s="41"/>
      <c r="AN620" s="41"/>
      <c r="AO620" s="779">
        <v>60</v>
      </c>
      <c r="AP620" s="505"/>
      <c r="AQ620" s="532"/>
      <c r="AR620" s="782" t="s">
        <v>1936</v>
      </c>
      <c r="AS620" s="505"/>
      <c r="AT620" s="505"/>
      <c r="AU620" s="532"/>
      <c r="AV620" s="41"/>
      <c r="AW620" s="41"/>
      <c r="AX620" s="41"/>
      <c r="AY620" s="41"/>
      <c r="AZ620" s="41"/>
      <c r="BA620" s="41"/>
      <c r="BB620" s="41"/>
      <c r="BC620" s="41"/>
      <c r="BD620" s="41"/>
      <c r="BE620" s="41"/>
      <c r="BF620" s="41"/>
      <c r="BG620" s="41"/>
      <c r="BH620" s="41"/>
      <c r="BI620" s="41"/>
      <c r="BJ620" s="41"/>
      <c r="BK620" s="41"/>
      <c r="BL620" s="41"/>
      <c r="BM620" s="41"/>
      <c r="BN620" s="41"/>
      <c r="BO620" s="41"/>
      <c r="BP620" s="41"/>
      <c r="BQ620" s="41"/>
      <c r="BR620" s="41"/>
      <c r="BS620" s="41"/>
    </row>
    <row r="621" spans="1:71" ht="13.5" customHeight="1" x14ac:dyDescent="0.25">
      <c r="A621" s="38"/>
      <c r="P621" s="38"/>
      <c r="Q621" s="38"/>
      <c r="R621" s="38"/>
      <c r="S621" s="60"/>
      <c r="T621" s="60"/>
      <c r="U621" s="60"/>
      <c r="V621" s="60"/>
      <c r="W621" s="60"/>
      <c r="X621" s="60"/>
      <c r="Y621" s="60"/>
      <c r="Z621" s="60"/>
      <c r="AA621" s="60"/>
      <c r="AB621" s="60"/>
      <c r="AC621" s="60"/>
      <c r="AD621" s="60"/>
      <c r="AE621" s="41"/>
      <c r="AF621" s="60"/>
      <c r="AG621" s="60"/>
      <c r="AH621" s="60"/>
      <c r="AI621" s="41"/>
      <c r="AJ621" s="60"/>
      <c r="AK621" s="37" t="s">
        <v>1291</v>
      </c>
      <c r="AL621" s="41"/>
      <c r="AM621" s="41"/>
      <c r="AN621" s="41"/>
      <c r="AO621" s="779">
        <v>50</v>
      </c>
      <c r="AP621" s="505"/>
      <c r="AQ621" s="532"/>
      <c r="AR621" s="782" t="s">
        <v>1937</v>
      </c>
      <c r="AS621" s="505"/>
      <c r="AT621" s="505"/>
      <c r="AU621" s="532"/>
      <c r="AV621" s="41"/>
      <c r="AW621" s="41"/>
      <c r="AX621" s="41"/>
      <c r="AY621" s="41"/>
      <c r="AZ621" s="41"/>
      <c r="BA621" s="41"/>
      <c r="BB621" s="41"/>
      <c r="BC621" s="41"/>
      <c r="BD621" s="41"/>
      <c r="BE621" s="41"/>
      <c r="BF621" s="41"/>
      <c r="BG621" s="41"/>
      <c r="BH621" s="41"/>
      <c r="BI621" s="41"/>
      <c r="BJ621" s="41"/>
      <c r="BK621" s="41"/>
      <c r="BL621" s="41"/>
      <c r="BM621" s="41"/>
      <c r="BN621" s="41"/>
      <c r="BO621" s="41"/>
      <c r="BP621" s="41"/>
      <c r="BQ621" s="41"/>
      <c r="BR621" s="41"/>
      <c r="BS621" s="41"/>
    </row>
    <row r="622" spans="1:71" ht="13.5" customHeight="1" x14ac:dyDescent="0.25">
      <c r="A622" s="38"/>
      <c r="B622" s="41"/>
      <c r="C622" s="41"/>
      <c r="D622" s="38"/>
      <c r="E622" s="38"/>
      <c r="F622" s="38"/>
      <c r="G622" s="38"/>
      <c r="H622" s="38"/>
      <c r="I622" s="38"/>
      <c r="J622" s="38"/>
      <c r="K622" s="38"/>
      <c r="L622" s="38"/>
      <c r="M622" s="38"/>
      <c r="N622" s="38"/>
      <c r="O622" s="38"/>
      <c r="P622" s="38"/>
      <c r="Q622" s="38"/>
      <c r="R622" s="38"/>
      <c r="S622" s="60"/>
      <c r="T622" s="60"/>
      <c r="U622" s="60"/>
      <c r="V622" s="60"/>
      <c r="W622" s="60"/>
      <c r="X622" s="60"/>
      <c r="Y622" s="60"/>
      <c r="Z622" s="60"/>
      <c r="AA622" s="60"/>
      <c r="AB622" s="60"/>
      <c r="AC622" s="60"/>
      <c r="AD622" s="60"/>
      <c r="AE622" s="41"/>
      <c r="AF622" s="60"/>
      <c r="AG622" s="60"/>
      <c r="AH622" s="60"/>
      <c r="AI622" s="41"/>
      <c r="AJ622" s="60"/>
      <c r="AK622" s="160" t="s">
        <v>1291</v>
      </c>
      <c r="AL622" s="39"/>
      <c r="AM622" s="39"/>
      <c r="AN622" s="39"/>
      <c r="AO622" s="594">
        <v>40</v>
      </c>
      <c r="AP622" s="503"/>
      <c r="AQ622" s="524"/>
      <c r="AR622" s="786" t="s">
        <v>1938</v>
      </c>
      <c r="AS622" s="503"/>
      <c r="AT622" s="503"/>
      <c r="AU622" s="524"/>
      <c r="AV622" s="41"/>
      <c r="AW622" s="41"/>
      <c r="AX622" s="41"/>
      <c r="AY622" s="41"/>
      <c r="AZ622" s="41"/>
      <c r="BA622" s="41"/>
      <c r="BB622" s="41"/>
      <c r="BC622" s="41"/>
      <c r="BD622" s="41"/>
      <c r="BE622" s="41"/>
      <c r="BF622" s="41"/>
      <c r="BG622" s="41"/>
      <c r="BH622" s="41"/>
      <c r="BI622" s="41"/>
      <c r="BJ622" s="41"/>
      <c r="BK622" s="41"/>
      <c r="BL622" s="41"/>
      <c r="BM622" s="41"/>
      <c r="BN622" s="41"/>
      <c r="BO622" s="41"/>
      <c r="BP622" s="41"/>
      <c r="BQ622" s="41"/>
      <c r="BR622" s="41"/>
      <c r="BS622" s="41"/>
    </row>
    <row r="623" spans="1:71" ht="13.5" customHeight="1" x14ac:dyDescent="0.25">
      <c r="A623" s="38"/>
      <c r="B623" s="60"/>
      <c r="C623" s="60"/>
      <c r="D623" s="60"/>
      <c r="E623" s="60"/>
      <c r="F623" s="60"/>
      <c r="G623" s="60"/>
      <c r="H623" s="60"/>
      <c r="I623" s="60"/>
      <c r="J623" s="60"/>
      <c r="K623" s="60"/>
      <c r="L623" s="60"/>
      <c r="M623" s="60"/>
      <c r="N623" s="60"/>
      <c r="O623" s="60"/>
      <c r="P623" s="60"/>
      <c r="Q623" s="60"/>
      <c r="R623" s="60"/>
      <c r="S623" s="60"/>
      <c r="T623" s="60"/>
      <c r="U623" s="60"/>
      <c r="V623" s="60"/>
      <c r="W623" s="60"/>
      <c r="X623" s="60"/>
      <c r="Y623" s="60"/>
      <c r="Z623" s="60"/>
      <c r="AA623" s="60"/>
      <c r="AB623" s="60"/>
      <c r="AC623" s="60"/>
      <c r="AD623" s="60"/>
      <c r="AE623" s="41"/>
      <c r="AF623" s="60"/>
      <c r="AG623" s="60"/>
      <c r="AH623" s="60"/>
      <c r="AI623" s="41"/>
      <c r="AJ623" s="60"/>
      <c r="BD623" s="41"/>
      <c r="BE623" s="41"/>
      <c r="BF623" s="41"/>
      <c r="BG623" s="41"/>
      <c r="BH623" s="41"/>
      <c r="BI623" s="41"/>
      <c r="BJ623" s="41"/>
      <c r="BK623" s="41"/>
      <c r="BL623" s="41"/>
      <c r="BM623" s="41"/>
      <c r="BN623" s="41"/>
      <c r="BO623" s="41"/>
      <c r="BP623" s="41"/>
      <c r="BQ623" s="41"/>
      <c r="BR623" s="41"/>
      <c r="BS623" s="41"/>
    </row>
    <row r="624" spans="1:71" ht="13.5" customHeight="1" x14ac:dyDescent="0.25">
      <c r="A624" s="41"/>
      <c r="B624" s="60"/>
      <c r="C624" s="60"/>
      <c r="D624" s="60"/>
      <c r="E624" s="60"/>
      <c r="F624" s="60"/>
      <c r="G624" s="60"/>
      <c r="H624" s="60"/>
      <c r="I624" s="60"/>
      <c r="J624" s="60"/>
      <c r="K624" s="60"/>
      <c r="L624" s="60"/>
      <c r="M624" s="60"/>
      <c r="N624" s="60"/>
      <c r="O624" s="60"/>
      <c r="P624" s="60"/>
      <c r="Q624" s="60"/>
      <c r="R624" s="60"/>
      <c r="S624" s="60"/>
      <c r="T624" s="60"/>
      <c r="U624" s="60"/>
      <c r="V624" s="60"/>
      <c r="W624" s="60"/>
      <c r="X624" s="60"/>
      <c r="Y624" s="60"/>
      <c r="Z624" s="60"/>
      <c r="AA624" s="60"/>
      <c r="AB624" s="60"/>
      <c r="AC624" s="60"/>
      <c r="AD624" s="60"/>
      <c r="AE624" s="60"/>
      <c r="AF624" s="60"/>
      <c r="AG624" s="60"/>
      <c r="AH624" s="41"/>
      <c r="AI624" s="41"/>
      <c r="AJ624" s="60"/>
      <c r="AK624" s="41"/>
      <c r="AL624" s="41"/>
      <c r="AM624" s="41"/>
      <c r="AN624" s="41"/>
      <c r="AO624" s="41"/>
      <c r="AP624" s="41"/>
      <c r="AQ624" s="41"/>
      <c r="AR624" s="41"/>
      <c r="AS624" s="41"/>
      <c r="AT624" s="41"/>
      <c r="AU624" s="41"/>
      <c r="AV624" s="41"/>
      <c r="AW624" s="41"/>
      <c r="AX624" s="41"/>
      <c r="AY624" s="41"/>
      <c r="AZ624" s="41"/>
      <c r="BA624" s="41"/>
      <c r="BB624" s="41"/>
      <c r="BC624" s="41"/>
      <c r="BD624" s="41"/>
      <c r="BE624" s="41"/>
      <c r="BF624" s="41"/>
      <c r="BG624" s="41"/>
      <c r="BH624" s="41"/>
      <c r="BI624" s="41"/>
      <c r="BJ624" s="41"/>
      <c r="BK624" s="41"/>
      <c r="BL624" s="41"/>
      <c r="BM624" s="41"/>
      <c r="BN624" s="41"/>
      <c r="BO624" s="41"/>
      <c r="BP624" s="41"/>
      <c r="BQ624" s="41"/>
      <c r="BR624" s="41"/>
      <c r="BS624" s="41"/>
    </row>
    <row r="625" spans="1:71" ht="13.5" customHeight="1" x14ac:dyDescent="0.25">
      <c r="A625" s="41"/>
      <c r="B625" s="60"/>
      <c r="C625" s="60"/>
      <c r="D625" s="60"/>
      <c r="E625" s="60"/>
      <c r="F625" s="60"/>
      <c r="G625" s="60"/>
      <c r="H625" s="60"/>
      <c r="I625" s="60"/>
      <c r="J625" s="60"/>
      <c r="K625" s="60"/>
      <c r="L625" s="60"/>
      <c r="M625" s="60"/>
      <c r="N625" s="60"/>
      <c r="O625" s="60"/>
      <c r="P625" s="60"/>
      <c r="Q625" s="60"/>
      <c r="R625" s="60"/>
      <c r="S625" s="60"/>
      <c r="T625" s="38"/>
      <c r="U625" s="38"/>
      <c r="V625" s="38"/>
      <c r="W625" s="38"/>
      <c r="X625" s="38"/>
      <c r="Y625" s="38"/>
      <c r="Z625" s="38"/>
      <c r="AA625" s="38"/>
      <c r="AB625" s="38"/>
      <c r="AC625" s="38"/>
      <c r="AD625" s="38"/>
      <c r="AE625" s="38"/>
      <c r="AF625" s="38"/>
      <c r="AG625" s="38"/>
      <c r="AH625" s="38"/>
      <c r="AI625" s="60"/>
      <c r="AJ625" s="41"/>
      <c r="AK625" s="38"/>
      <c r="AL625" s="38"/>
      <c r="AM625" s="38"/>
      <c r="AN625" s="38"/>
      <c r="AO625" s="38"/>
      <c r="AP625" s="38"/>
      <c r="AQ625" s="38"/>
      <c r="AR625" s="38"/>
      <c r="AS625" s="38"/>
      <c r="AT625" s="38"/>
      <c r="AU625" s="38"/>
      <c r="AV625" s="38"/>
      <c r="AW625" s="38"/>
      <c r="AX625" s="38"/>
      <c r="AY625" s="38"/>
      <c r="AZ625" s="38"/>
      <c r="BA625" s="38"/>
      <c r="BB625" s="38"/>
      <c r="BC625" s="38"/>
      <c r="BD625" s="38"/>
      <c r="BE625" s="38"/>
      <c r="BF625" s="38"/>
      <c r="BG625" s="38"/>
      <c r="BH625" s="38"/>
      <c r="BI625" s="38"/>
      <c r="BJ625" s="38"/>
      <c r="BK625" s="38"/>
      <c r="BL625" s="38"/>
      <c r="BM625" s="38"/>
      <c r="BN625" s="38"/>
      <c r="BO625" s="38"/>
      <c r="BP625" s="38"/>
      <c r="BQ625" s="38"/>
      <c r="BR625" s="38"/>
      <c r="BS625" s="38"/>
    </row>
    <row r="626" spans="1:71" ht="13.5" customHeight="1" x14ac:dyDescent="0.25">
      <c r="A626" s="41"/>
      <c r="B626" s="286"/>
      <c r="C626" s="286"/>
      <c r="D626" s="465"/>
      <c r="E626" s="286"/>
      <c r="F626" s="286"/>
      <c r="G626" s="286"/>
      <c r="H626" s="286"/>
      <c r="I626" s="286"/>
      <c r="J626" s="286"/>
      <c r="K626" s="286"/>
      <c r="L626" s="286"/>
      <c r="M626" s="286"/>
      <c r="N626" s="286"/>
      <c r="O626" s="286"/>
      <c r="P626" s="286"/>
      <c r="Q626" s="286"/>
      <c r="R626" s="286"/>
      <c r="S626" s="286"/>
      <c r="T626" s="286"/>
      <c r="U626" s="286"/>
      <c r="V626" s="286"/>
      <c r="W626" s="286"/>
      <c r="X626" s="286"/>
      <c r="Y626" s="286"/>
      <c r="Z626" s="286"/>
      <c r="AA626" s="286"/>
      <c r="AB626" s="286"/>
      <c r="AC626" s="286"/>
      <c r="AD626" s="286"/>
      <c r="AE626" s="465"/>
      <c r="AF626" s="465"/>
      <c r="AG626" s="465"/>
      <c r="AH626" s="465"/>
      <c r="AI626" s="38"/>
      <c r="AJ626" s="41"/>
      <c r="AK626" s="286"/>
      <c r="AL626" s="286"/>
      <c r="AM626" s="465"/>
      <c r="AN626" s="286"/>
      <c r="AO626" s="286"/>
      <c r="AP626" s="286"/>
      <c r="AQ626" s="286"/>
      <c r="AR626" s="286"/>
      <c r="AS626" s="286"/>
      <c r="AT626" s="286"/>
      <c r="AU626" s="286"/>
      <c r="AV626" s="286"/>
      <c r="AW626" s="286"/>
      <c r="AX626" s="286"/>
      <c r="AY626" s="286"/>
      <c r="AZ626" s="286"/>
      <c r="BA626" s="286"/>
      <c r="BB626" s="286"/>
      <c r="BC626" s="286"/>
      <c r="BD626" s="286"/>
      <c r="BE626" s="286"/>
      <c r="BF626" s="286"/>
      <c r="BG626" s="286"/>
      <c r="BH626" s="286"/>
      <c r="BI626" s="286"/>
      <c r="BJ626" s="286"/>
      <c r="BK626" s="286"/>
      <c r="BL626" s="286"/>
      <c r="BM626" s="286"/>
      <c r="BN626" s="465"/>
      <c r="BO626" s="465"/>
      <c r="BP626" s="465"/>
      <c r="BQ626" s="465"/>
      <c r="BR626" s="465"/>
      <c r="BS626" s="38"/>
    </row>
    <row r="627" spans="1:71" ht="13.5" customHeight="1" x14ac:dyDescent="0.25">
      <c r="A627" s="41"/>
      <c r="B627" s="60"/>
      <c r="C627" s="60"/>
      <c r="D627" s="60"/>
      <c r="E627" s="60"/>
      <c r="F627" s="60"/>
      <c r="G627" s="60"/>
      <c r="H627" s="60"/>
      <c r="I627" s="60"/>
      <c r="J627" s="60"/>
      <c r="K627" s="60"/>
      <c r="L627" s="60"/>
      <c r="M627" s="60"/>
      <c r="N627" s="60"/>
      <c r="O627" s="60"/>
      <c r="P627" s="60"/>
      <c r="Q627" s="60"/>
      <c r="R627" s="60"/>
      <c r="S627" s="60"/>
      <c r="T627" s="60"/>
      <c r="U627" s="60"/>
      <c r="V627" s="60"/>
      <c r="W627" s="60"/>
      <c r="X627" s="60"/>
      <c r="Y627" s="60"/>
      <c r="Z627" s="60"/>
      <c r="AA627" s="60"/>
      <c r="AB627" s="60"/>
      <c r="AC627" s="60"/>
      <c r="AD627" s="60"/>
      <c r="AE627" s="60"/>
      <c r="AF627" s="60"/>
      <c r="AG627" s="38"/>
      <c r="AH627" s="38"/>
      <c r="AI627" s="60"/>
      <c r="AJ627" s="41"/>
      <c r="AK627" s="60"/>
      <c r="AL627" s="60"/>
      <c r="AM627" s="60"/>
      <c r="AN627" s="60"/>
      <c r="AO627" s="60"/>
      <c r="AP627" s="60"/>
      <c r="AQ627" s="60"/>
      <c r="AR627" s="60"/>
      <c r="AS627" s="60"/>
      <c r="AT627" s="60"/>
      <c r="AU627" s="60"/>
      <c r="AV627" s="60"/>
      <c r="AW627" s="60"/>
      <c r="AX627" s="60"/>
      <c r="AY627" s="60"/>
      <c r="AZ627" s="60"/>
      <c r="BA627" s="60"/>
      <c r="BB627" s="60"/>
      <c r="BC627" s="60"/>
      <c r="BD627" s="60"/>
      <c r="BE627" s="60"/>
      <c r="BF627" s="60"/>
      <c r="BG627" s="60"/>
      <c r="BH627" s="60"/>
      <c r="BI627" s="60"/>
      <c r="BJ627" s="60"/>
      <c r="BK627" s="60"/>
      <c r="BL627" s="60"/>
      <c r="BM627" s="60"/>
      <c r="BN627" s="60"/>
      <c r="BO627" s="38"/>
      <c r="BP627" s="38"/>
      <c r="BQ627" s="38"/>
      <c r="BR627" s="38"/>
      <c r="BS627" s="38"/>
    </row>
    <row r="628" spans="1:71" ht="13.5" customHeight="1" x14ac:dyDescent="0.25">
      <c r="A628" s="41"/>
      <c r="B628" s="60"/>
      <c r="C628" s="60"/>
      <c r="D628" s="60"/>
      <c r="E628" s="60"/>
      <c r="F628" s="60"/>
      <c r="G628" s="60"/>
      <c r="H628" s="60"/>
      <c r="I628" s="60"/>
      <c r="J628" s="60"/>
      <c r="K628" s="60"/>
      <c r="L628" s="60"/>
      <c r="M628" s="60"/>
      <c r="N628" s="60"/>
      <c r="O628" s="60"/>
      <c r="P628" s="60"/>
      <c r="Q628" s="60"/>
      <c r="R628" s="60"/>
      <c r="S628" s="60"/>
      <c r="T628" s="60"/>
      <c r="U628" s="60"/>
      <c r="V628" s="60"/>
      <c r="W628" s="60"/>
      <c r="X628" s="60"/>
      <c r="Y628" s="60"/>
      <c r="Z628" s="60"/>
      <c r="AA628" s="60"/>
      <c r="AB628" s="60"/>
      <c r="AC628" s="60"/>
      <c r="AD628" s="60"/>
      <c r="AE628" s="60"/>
      <c r="AF628" s="60"/>
      <c r="AG628" s="38"/>
      <c r="AH628" s="38"/>
      <c r="AI628" s="60"/>
      <c r="AJ628" s="41"/>
      <c r="AK628" s="60"/>
      <c r="AL628" s="60"/>
      <c r="AM628" s="60"/>
      <c r="AN628" s="60"/>
      <c r="AO628" s="60"/>
      <c r="AP628" s="60"/>
      <c r="AQ628" s="60"/>
      <c r="AR628" s="60"/>
      <c r="AS628" s="60"/>
      <c r="AT628" s="60"/>
      <c r="AU628" s="60"/>
      <c r="AV628" s="60"/>
      <c r="AW628" s="60"/>
      <c r="AX628" s="60"/>
      <c r="AY628" s="60"/>
      <c r="AZ628" s="60"/>
      <c r="BA628" s="60"/>
      <c r="BB628" s="60"/>
      <c r="BC628" s="60"/>
      <c r="BD628" s="60"/>
      <c r="BE628" s="60"/>
      <c r="BF628" s="60"/>
      <c r="BG628" s="60"/>
      <c r="BH628" s="60"/>
      <c r="BI628" s="60"/>
      <c r="BJ628" s="60"/>
      <c r="BK628" s="60"/>
      <c r="BL628" s="60"/>
      <c r="BM628" s="60"/>
      <c r="BN628" s="60"/>
      <c r="BO628" s="38"/>
      <c r="BP628" s="38"/>
      <c r="BQ628" s="38"/>
      <c r="BR628" s="38"/>
      <c r="BS628" s="38"/>
    </row>
    <row r="629" spans="1:71" ht="13.5" customHeight="1" x14ac:dyDescent="0.25">
      <c r="A629" s="41"/>
      <c r="B629" s="60"/>
      <c r="C629" s="60"/>
      <c r="D629" s="60"/>
      <c r="E629" s="60"/>
      <c r="F629" s="60"/>
      <c r="G629" s="60"/>
      <c r="H629" s="60"/>
      <c r="I629" s="60"/>
      <c r="J629" s="60"/>
      <c r="K629" s="60"/>
      <c r="L629" s="60"/>
      <c r="M629" s="60"/>
      <c r="N629" s="60"/>
      <c r="O629" s="60"/>
      <c r="P629" s="60"/>
      <c r="Q629" s="60"/>
      <c r="R629" s="60"/>
      <c r="S629" s="60"/>
      <c r="T629" s="60"/>
      <c r="U629" s="60"/>
      <c r="V629" s="60"/>
      <c r="W629" s="60"/>
      <c r="X629" s="60"/>
      <c r="Y629" s="60"/>
      <c r="Z629" s="60"/>
      <c r="AA629" s="60"/>
      <c r="AB629" s="60"/>
      <c r="AC629" s="60"/>
      <c r="AD629" s="60"/>
      <c r="AE629" s="60"/>
      <c r="AF629" s="60"/>
      <c r="AG629" s="38"/>
      <c r="AH629" s="38"/>
      <c r="AI629" s="60"/>
      <c r="AJ629" s="41"/>
      <c r="AK629" s="41" t="s">
        <v>1939</v>
      </c>
      <c r="AL629" s="41"/>
      <c r="AM629" s="41"/>
      <c r="AN629" s="41"/>
      <c r="AO629" s="41"/>
      <c r="AP629" s="41"/>
      <c r="AQ629" s="41"/>
      <c r="AR629" s="41"/>
      <c r="AS629" s="41"/>
      <c r="AT629" s="41"/>
      <c r="AU629" s="41"/>
      <c r="AV629" s="41"/>
      <c r="AW629" s="41"/>
      <c r="AX629" s="41"/>
      <c r="AY629" s="41"/>
      <c r="AZ629" s="41"/>
      <c r="BA629" s="41"/>
      <c r="BB629" s="41"/>
      <c r="BC629" s="41"/>
      <c r="BD629" s="41"/>
      <c r="BE629" s="41"/>
      <c r="BF629" s="41"/>
      <c r="BG629" s="60"/>
      <c r="BH629" s="60"/>
      <c r="BI629" s="60"/>
      <c r="BJ629" s="60"/>
      <c r="BK629" s="60"/>
      <c r="BL629" s="38"/>
      <c r="BM629" s="38"/>
      <c r="BN629" s="38"/>
      <c r="BO629" s="38"/>
      <c r="BP629" s="38"/>
      <c r="BQ629" s="38"/>
      <c r="BR629" s="38"/>
      <c r="BS629" s="38"/>
    </row>
    <row r="630" spans="1:71" ht="13.5" customHeight="1" x14ac:dyDescent="0.25">
      <c r="A630" s="41"/>
      <c r="B630" s="41" t="s">
        <v>1940</v>
      </c>
      <c r="C630" s="41"/>
      <c r="D630" s="41"/>
      <c r="E630" s="41"/>
      <c r="F630" s="41"/>
      <c r="G630" s="41"/>
      <c r="H630" s="41"/>
      <c r="I630" s="41"/>
      <c r="J630" s="41"/>
      <c r="K630" s="41"/>
      <c r="L630" s="41"/>
      <c r="M630" s="41"/>
      <c r="N630" s="41"/>
      <c r="O630" s="41"/>
      <c r="P630" s="41"/>
      <c r="Q630" s="41"/>
      <c r="R630" s="41"/>
      <c r="S630" s="41"/>
      <c r="T630" s="41"/>
      <c r="U630" s="41"/>
      <c r="V630" s="41"/>
      <c r="W630" s="41"/>
      <c r="X630" s="60"/>
      <c r="Y630" s="38"/>
      <c r="Z630" s="38"/>
      <c r="AA630" s="38"/>
      <c r="AB630" s="38"/>
      <c r="AC630" s="38"/>
      <c r="AD630" s="38"/>
      <c r="AE630" s="38"/>
      <c r="AF630" s="38"/>
      <c r="AG630" s="38"/>
      <c r="AH630" s="38"/>
      <c r="AI630" s="60"/>
      <c r="AJ630" s="41"/>
      <c r="AK630" s="38"/>
      <c r="AL630" s="41"/>
      <c r="AM630" s="41"/>
      <c r="AN630" s="41"/>
      <c r="AO630" s="41"/>
      <c r="AP630" s="41"/>
      <c r="AQ630" s="41"/>
      <c r="AR630" s="41"/>
      <c r="AS630" s="41"/>
      <c r="AT630" s="41"/>
      <c r="AU630" s="41"/>
      <c r="AV630" s="41"/>
      <c r="AW630" s="41"/>
      <c r="AX630" s="41"/>
      <c r="AY630" s="41"/>
      <c r="AZ630" s="41"/>
      <c r="BA630" s="41"/>
      <c r="BB630" s="41"/>
      <c r="BC630" s="41"/>
      <c r="BD630" s="41"/>
      <c r="BE630" s="41"/>
      <c r="BF630" s="41"/>
      <c r="BG630" s="60"/>
      <c r="BH630" s="60"/>
      <c r="BI630" s="60"/>
      <c r="BJ630" s="60"/>
      <c r="BK630" s="60"/>
      <c r="BL630" s="38"/>
      <c r="BM630" s="38"/>
      <c r="BN630" s="38"/>
      <c r="BO630" s="41"/>
      <c r="BP630" s="41"/>
      <c r="BQ630" s="41"/>
      <c r="BR630" s="41"/>
      <c r="BS630" s="41"/>
    </row>
    <row r="631" spans="1:71" ht="13.5" customHeight="1" x14ac:dyDescent="0.25">
      <c r="A631" s="41"/>
      <c r="B631" s="41"/>
      <c r="C631" s="38"/>
      <c r="D631" s="41"/>
      <c r="E631" s="41"/>
      <c r="F631" s="41"/>
      <c r="G631" s="41"/>
      <c r="H631" s="41"/>
      <c r="I631" s="41"/>
      <c r="J631" s="41"/>
      <c r="K631" s="41"/>
      <c r="L631" s="41"/>
      <c r="M631" s="41"/>
      <c r="N631" s="41"/>
      <c r="O631" s="41"/>
      <c r="P631" s="41"/>
      <c r="Q631" s="41"/>
      <c r="R631" s="41"/>
      <c r="S631" s="41"/>
      <c r="T631" s="41"/>
      <c r="U631" s="41"/>
      <c r="V631" s="41"/>
      <c r="W631" s="41"/>
      <c r="X631" s="60"/>
      <c r="Y631" s="41"/>
      <c r="Z631" s="41"/>
      <c r="AA631" s="41"/>
      <c r="AB631" s="41"/>
      <c r="AC631" s="38"/>
      <c r="AD631" s="38"/>
      <c r="AE631" s="38"/>
      <c r="AF631" s="38"/>
      <c r="AG631" s="38"/>
      <c r="AH631" s="38"/>
      <c r="AI631" s="60"/>
      <c r="AJ631" s="41"/>
      <c r="AK631" s="38"/>
      <c r="AL631" s="41"/>
      <c r="AM631" s="41"/>
      <c r="AN631" s="41"/>
      <c r="AO631" s="41"/>
      <c r="AP631" s="41"/>
      <c r="AQ631" s="41"/>
      <c r="AR631" s="41"/>
      <c r="AS631" s="41"/>
      <c r="AT631" s="41"/>
      <c r="AU631" s="41"/>
      <c r="AV631" s="41"/>
      <c r="AW631" s="41"/>
      <c r="AX631" s="41"/>
      <c r="AY631" s="41"/>
      <c r="AZ631" s="41"/>
      <c r="BA631" s="41"/>
      <c r="BB631" s="41"/>
      <c r="BC631" s="41"/>
      <c r="BD631" s="41"/>
      <c r="BE631" s="41"/>
      <c r="BF631" s="41"/>
      <c r="BG631" s="60"/>
      <c r="BH631" s="60"/>
      <c r="BI631" s="60"/>
      <c r="BJ631" s="60"/>
      <c r="BK631" s="60"/>
      <c r="BL631" s="38"/>
      <c r="BM631" s="38"/>
      <c r="BN631" s="38"/>
      <c r="BO631" s="41"/>
      <c r="BP631" s="41"/>
      <c r="BQ631" s="41"/>
      <c r="BR631" s="41"/>
      <c r="BS631" s="41"/>
    </row>
    <row r="632" spans="1:71" ht="13.5" customHeight="1" x14ac:dyDescent="0.25">
      <c r="A632" s="41"/>
      <c r="B632" s="34"/>
      <c r="C632" s="35"/>
      <c r="D632" s="35"/>
      <c r="E632" s="35"/>
      <c r="F632" s="35"/>
      <c r="G632" s="35"/>
      <c r="H632" s="35"/>
      <c r="I632" s="34" t="s">
        <v>1941</v>
      </c>
      <c r="J632" s="35"/>
      <c r="K632" s="35"/>
      <c r="L632" s="36"/>
      <c r="M632" s="35" t="s">
        <v>1942</v>
      </c>
      <c r="N632" s="35"/>
      <c r="O632" s="35"/>
      <c r="P632" s="36"/>
      <c r="Q632" s="41"/>
      <c r="R632" s="41"/>
      <c r="S632" s="41"/>
      <c r="T632" s="41"/>
      <c r="U632" s="41"/>
      <c r="V632" s="41"/>
      <c r="W632" s="41"/>
      <c r="X632" s="60"/>
      <c r="Y632" s="41"/>
      <c r="Z632" s="41"/>
      <c r="AA632" s="41"/>
      <c r="AB632" s="41"/>
      <c r="AC632" s="38"/>
      <c r="AD632" s="38"/>
      <c r="AE632" s="38"/>
      <c r="AF632" s="38"/>
      <c r="AG632" s="38"/>
      <c r="AH632" s="38"/>
      <c r="AI632" s="60"/>
      <c r="AJ632" s="41"/>
      <c r="AK632" s="38" t="s">
        <v>1943</v>
      </c>
      <c r="AL632" s="41"/>
      <c r="AM632" s="41"/>
      <c r="AN632" s="41"/>
      <c r="AO632" s="41"/>
      <c r="AP632" s="41"/>
      <c r="AQ632" s="41"/>
      <c r="AR632" s="41"/>
      <c r="AS632" s="41"/>
      <c r="AT632" s="41"/>
      <c r="AU632" s="41"/>
      <c r="AV632" s="41"/>
      <c r="AW632" s="41"/>
      <c r="AX632" s="41"/>
      <c r="AY632" s="41"/>
      <c r="AZ632" s="41"/>
      <c r="BA632" s="41"/>
      <c r="BB632" s="41"/>
      <c r="BC632" s="41"/>
      <c r="BD632" s="41"/>
      <c r="BE632" s="41"/>
      <c r="BF632" s="41"/>
      <c r="BG632" s="60"/>
      <c r="BH632" s="60"/>
      <c r="BI632" s="60"/>
      <c r="BJ632" s="60"/>
      <c r="BK632" s="60"/>
      <c r="BL632" s="41"/>
      <c r="BM632" s="41"/>
      <c r="BN632" s="41"/>
      <c r="BO632" s="41"/>
      <c r="BP632" s="41"/>
      <c r="BQ632" s="41"/>
      <c r="BR632" s="41"/>
      <c r="BS632" s="41"/>
    </row>
    <row r="633" spans="1:71" ht="13.5" customHeight="1" x14ac:dyDescent="0.25">
      <c r="A633" s="41"/>
      <c r="B633" s="34" t="s">
        <v>1944</v>
      </c>
      <c r="C633" s="35"/>
      <c r="D633" s="35"/>
      <c r="E633" s="35"/>
      <c r="F633" s="35"/>
      <c r="G633" s="35"/>
      <c r="H633" s="35"/>
      <c r="I633" s="777">
        <v>275</v>
      </c>
      <c r="J633" s="529"/>
      <c r="K633" s="529"/>
      <c r="L633" s="530"/>
      <c r="M633" s="777" t="s">
        <v>1945</v>
      </c>
      <c r="N633" s="529"/>
      <c r="O633" s="529"/>
      <c r="P633" s="530"/>
      <c r="Q633" s="41"/>
      <c r="R633" s="41"/>
      <c r="S633" s="41"/>
      <c r="T633" s="41"/>
      <c r="U633" s="41"/>
      <c r="V633" s="41"/>
      <c r="W633" s="41"/>
      <c r="X633" s="60"/>
      <c r="Y633" s="41"/>
      <c r="Z633" s="41"/>
      <c r="AA633" s="41"/>
      <c r="AB633" s="41"/>
      <c r="AC633" s="38"/>
      <c r="AD633" s="38"/>
      <c r="AE633" s="38"/>
      <c r="AF633" s="38"/>
      <c r="AG633" s="38"/>
      <c r="AH633" s="38"/>
      <c r="AI633" s="60"/>
      <c r="AJ633" s="41"/>
      <c r="AK633" s="41"/>
      <c r="AL633" s="41"/>
      <c r="AM633" s="41"/>
      <c r="AN633" s="41"/>
      <c r="AO633" s="41"/>
      <c r="AP633" s="41"/>
      <c r="AQ633" s="38"/>
      <c r="AR633" s="41"/>
      <c r="AS633" s="41"/>
      <c r="AT633" s="41"/>
      <c r="AU633" s="41"/>
      <c r="AV633" s="41"/>
      <c r="AW633" s="41"/>
      <c r="AX633" s="41"/>
      <c r="AY633" s="41"/>
      <c r="AZ633" s="41"/>
      <c r="BA633" s="41"/>
      <c r="BB633" s="41"/>
      <c r="BC633" s="41"/>
      <c r="BD633" s="41"/>
      <c r="BE633" s="41"/>
      <c r="BF633" s="41"/>
      <c r="BG633" s="60"/>
      <c r="BH633" s="60"/>
      <c r="BI633" s="60"/>
      <c r="BJ633" s="60"/>
      <c r="BK633" s="60"/>
      <c r="BL633" s="41"/>
      <c r="BM633" s="41"/>
      <c r="BN633" s="41"/>
      <c r="BO633" s="41"/>
      <c r="BP633" s="41"/>
      <c r="BQ633" s="41"/>
      <c r="BR633" s="41"/>
      <c r="BS633" s="41"/>
    </row>
    <row r="634" spans="1:71" ht="13.5" customHeight="1" x14ac:dyDescent="0.25">
      <c r="A634" s="41"/>
      <c r="B634" s="37" t="s">
        <v>1946</v>
      </c>
      <c r="C634" s="41"/>
      <c r="D634" s="41"/>
      <c r="E634" s="41"/>
      <c r="F634" s="41"/>
      <c r="G634" s="41"/>
      <c r="H634" s="41"/>
      <c r="I634" s="779">
        <v>425</v>
      </c>
      <c r="J634" s="505"/>
      <c r="K634" s="505"/>
      <c r="L634" s="532"/>
      <c r="M634" s="779" t="s">
        <v>1947</v>
      </c>
      <c r="N634" s="505"/>
      <c r="O634" s="505"/>
      <c r="P634" s="532"/>
      <c r="Q634" s="41"/>
      <c r="R634" s="41"/>
      <c r="S634" s="41"/>
      <c r="T634" s="41"/>
      <c r="U634" s="41"/>
      <c r="V634" s="41"/>
      <c r="W634" s="41"/>
      <c r="X634" s="60"/>
      <c r="Y634" s="41"/>
      <c r="Z634" s="41"/>
      <c r="AA634" s="41"/>
      <c r="AB634" s="41"/>
      <c r="AC634" s="38"/>
      <c r="AD634" s="38"/>
      <c r="AE634" s="38"/>
      <c r="AF634" s="38"/>
      <c r="AG634" s="38"/>
      <c r="AH634" s="38"/>
      <c r="AI634" s="60"/>
      <c r="AJ634" s="41"/>
      <c r="AK634" s="34"/>
      <c r="AL634" s="35"/>
      <c r="AM634" s="35"/>
      <c r="AN634" s="35"/>
      <c r="AO634" s="35"/>
      <c r="AP634" s="36"/>
      <c r="AQ634" s="268" t="s">
        <v>1948</v>
      </c>
      <c r="AR634" s="112"/>
      <c r="AS634" s="112"/>
      <c r="AT634" s="112"/>
      <c r="AU634" s="112"/>
      <c r="AV634" s="112"/>
      <c r="AW634" s="112"/>
      <c r="AX634" s="112"/>
      <c r="AY634" s="112"/>
      <c r="AZ634" s="112"/>
      <c r="BA634" s="112"/>
      <c r="BB634" s="112"/>
      <c r="BC634" s="112"/>
      <c r="BD634" s="112"/>
      <c r="BE634" s="112"/>
      <c r="BF634" s="266"/>
      <c r="BG634" s="60"/>
      <c r="BH634" s="60"/>
      <c r="BI634" s="60"/>
      <c r="BJ634" s="60"/>
      <c r="BK634" s="60"/>
      <c r="BL634" s="41"/>
      <c r="BM634" s="41"/>
      <c r="BN634" s="41"/>
      <c r="BO634" s="41"/>
      <c r="BP634" s="41"/>
      <c r="BQ634" s="41"/>
      <c r="BR634" s="41"/>
      <c r="BS634" s="41"/>
    </row>
    <row r="635" spans="1:71" ht="13.5" customHeight="1" x14ac:dyDescent="0.25">
      <c r="A635" s="41"/>
      <c r="B635" s="37" t="s">
        <v>1949</v>
      </c>
      <c r="C635" s="41"/>
      <c r="D635" s="41"/>
      <c r="E635" s="41"/>
      <c r="F635" s="41"/>
      <c r="G635" s="41"/>
      <c r="H635" s="41"/>
      <c r="I635" s="779">
        <v>325</v>
      </c>
      <c r="J635" s="505"/>
      <c r="K635" s="505"/>
      <c r="L635" s="532"/>
      <c r="M635" s="779" t="s">
        <v>1950</v>
      </c>
      <c r="N635" s="505"/>
      <c r="O635" s="505"/>
      <c r="P635" s="532"/>
      <c r="Q635" s="41"/>
      <c r="R635" s="41"/>
      <c r="S635" s="41"/>
      <c r="T635" s="41"/>
      <c r="U635" s="41"/>
      <c r="V635" s="41"/>
      <c r="W635" s="41"/>
      <c r="X635" s="60"/>
      <c r="Y635" s="41"/>
      <c r="Z635" s="41"/>
      <c r="AA635" s="41"/>
      <c r="AB635" s="41"/>
      <c r="AC635" s="38"/>
      <c r="AD635" s="38"/>
      <c r="AE635" s="38"/>
      <c r="AF635" s="38"/>
      <c r="AG635" s="38"/>
      <c r="AH635" s="38"/>
      <c r="AI635" s="60"/>
      <c r="AJ635" s="41"/>
      <c r="AK635" s="160" t="s">
        <v>1951</v>
      </c>
      <c r="AL635" s="39"/>
      <c r="AM635" s="39"/>
      <c r="AN635" s="39"/>
      <c r="AO635" s="39"/>
      <c r="AP635" s="48"/>
      <c r="AQ635" s="268" t="s">
        <v>1879</v>
      </c>
      <c r="AR635" s="266"/>
      <c r="AS635" s="268" t="s">
        <v>1880</v>
      </c>
      <c r="AT635" s="266"/>
      <c r="AU635" s="268" t="s">
        <v>1881</v>
      </c>
      <c r="AV635" s="266"/>
      <c r="AW635" s="268" t="s">
        <v>1952</v>
      </c>
      <c r="AX635" s="266"/>
      <c r="AY635" s="268" t="s">
        <v>1953</v>
      </c>
      <c r="AZ635" s="266"/>
      <c r="BA635" s="268" t="s">
        <v>1954</v>
      </c>
      <c r="BB635" s="266"/>
      <c r="BC635" s="268" t="s">
        <v>1955</v>
      </c>
      <c r="BD635" s="266"/>
      <c r="BE635" s="268" t="s">
        <v>1956</v>
      </c>
      <c r="BF635" s="266"/>
      <c r="BG635" s="60"/>
      <c r="BH635" s="60"/>
      <c r="BI635" s="60"/>
      <c r="BJ635" s="60"/>
      <c r="BK635" s="60"/>
      <c r="BL635" s="41"/>
      <c r="BM635" s="41"/>
      <c r="BN635" s="41"/>
      <c r="BO635" s="41"/>
      <c r="BP635" s="41"/>
      <c r="BQ635" s="41"/>
      <c r="BR635" s="41"/>
      <c r="BS635" s="41"/>
    </row>
    <row r="636" spans="1:71" ht="13.5" customHeight="1" x14ac:dyDescent="0.25">
      <c r="A636" s="41"/>
      <c r="B636" s="37" t="s">
        <v>1957</v>
      </c>
      <c r="C636" s="41"/>
      <c r="D636" s="41"/>
      <c r="E636" s="41"/>
      <c r="F636" s="41"/>
      <c r="G636" s="41"/>
      <c r="H636" s="41"/>
      <c r="I636" s="779">
        <v>500</v>
      </c>
      <c r="J636" s="505"/>
      <c r="K636" s="505"/>
      <c r="L636" s="532"/>
      <c r="M636" s="779" t="s">
        <v>1958</v>
      </c>
      <c r="N636" s="505"/>
      <c r="O636" s="505"/>
      <c r="P636" s="532"/>
      <c r="Q636" s="41"/>
      <c r="R636" s="41"/>
      <c r="S636" s="41"/>
      <c r="T636" s="41"/>
      <c r="U636" s="41"/>
      <c r="V636" s="41"/>
      <c r="W636" s="41"/>
      <c r="X636" s="60"/>
      <c r="Y636" s="464"/>
      <c r="Z636" s="464"/>
      <c r="AA636" s="464"/>
      <c r="AB636" s="464"/>
      <c r="AC636" s="38"/>
      <c r="AD636" s="38"/>
      <c r="AE636" s="38"/>
      <c r="AF636" s="38"/>
      <c r="AG636" s="38"/>
      <c r="AH636" s="38"/>
      <c r="AI636" s="60"/>
      <c r="AJ636" s="41"/>
      <c r="AK636" s="34">
        <v>8</v>
      </c>
      <c r="AL636" s="35"/>
      <c r="AM636" s="35"/>
      <c r="AN636" s="35"/>
      <c r="AO636" s="35"/>
      <c r="AP636" s="36"/>
      <c r="AQ636" s="156">
        <v>11</v>
      </c>
      <c r="AR636" s="183"/>
      <c r="AS636" s="156">
        <v>15</v>
      </c>
      <c r="AT636" s="183"/>
      <c r="AU636" s="156">
        <v>20</v>
      </c>
      <c r="AV636" s="183"/>
      <c r="AW636" s="156">
        <v>25</v>
      </c>
      <c r="AX636" s="183"/>
      <c r="AY636" s="156">
        <v>31</v>
      </c>
      <c r="AZ636" s="183"/>
      <c r="BA636" s="156">
        <v>45</v>
      </c>
      <c r="BB636" s="183"/>
      <c r="BC636" s="156">
        <v>52</v>
      </c>
      <c r="BD636" s="183"/>
      <c r="BE636" s="156">
        <v>70</v>
      </c>
      <c r="BF636" s="40"/>
      <c r="BG636" s="60"/>
      <c r="BH636" s="60"/>
      <c r="BI636" s="60"/>
      <c r="BJ636" s="60"/>
      <c r="BK636" s="60"/>
      <c r="BL636" s="41"/>
      <c r="BM636" s="41"/>
      <c r="BN636" s="41"/>
      <c r="BO636" s="41"/>
      <c r="BP636" s="41"/>
      <c r="BQ636" s="41"/>
      <c r="BR636" s="41"/>
      <c r="BS636" s="41"/>
    </row>
    <row r="637" spans="1:71" ht="13.5" customHeight="1" x14ac:dyDescent="0.25">
      <c r="A637" s="41"/>
      <c r="B637" s="37" t="s">
        <v>1959</v>
      </c>
      <c r="C637" s="41"/>
      <c r="D637" s="41"/>
      <c r="E637" s="41"/>
      <c r="F637" s="41"/>
      <c r="G637" s="41"/>
      <c r="H637" s="41"/>
      <c r="I637" s="779">
        <v>450</v>
      </c>
      <c r="J637" s="505"/>
      <c r="K637" s="505"/>
      <c r="L637" s="532"/>
      <c r="M637" s="779" t="s">
        <v>1960</v>
      </c>
      <c r="N637" s="505"/>
      <c r="O637" s="505"/>
      <c r="P637" s="532"/>
      <c r="Q637" s="41"/>
      <c r="R637" s="41"/>
      <c r="S637" s="41"/>
      <c r="T637" s="41"/>
      <c r="U637" s="41"/>
      <c r="V637" s="41"/>
      <c r="W637" s="41"/>
      <c r="X637" s="60"/>
      <c r="Y637" s="464"/>
      <c r="Z637" s="464"/>
      <c r="AA637" s="464"/>
      <c r="AB637" s="464"/>
      <c r="AC637" s="38"/>
      <c r="AD637" s="38"/>
      <c r="AE637" s="38"/>
      <c r="AF637" s="38"/>
      <c r="AG637" s="38"/>
      <c r="AH637" s="38"/>
      <c r="AI637" s="60"/>
      <c r="AJ637" s="41"/>
      <c r="AK637" s="37">
        <v>12</v>
      </c>
      <c r="AL637" s="41"/>
      <c r="AM637" s="41"/>
      <c r="AN637" s="41"/>
      <c r="AO637" s="41"/>
      <c r="AP637" s="40"/>
      <c r="AQ637" s="156">
        <v>19</v>
      </c>
      <c r="AR637" s="183"/>
      <c r="AS637" s="156">
        <v>25</v>
      </c>
      <c r="AT637" s="183"/>
      <c r="AU637" s="156">
        <v>33</v>
      </c>
      <c r="AV637" s="183"/>
      <c r="AW637" s="156">
        <v>42</v>
      </c>
      <c r="AX637" s="183"/>
      <c r="AY637" s="156">
        <v>52</v>
      </c>
      <c r="AZ637" s="183"/>
      <c r="BA637" s="156">
        <v>75</v>
      </c>
      <c r="BB637" s="183"/>
      <c r="BC637" s="156">
        <v>88</v>
      </c>
      <c r="BD637" s="183"/>
      <c r="BE637" s="156">
        <v>117</v>
      </c>
      <c r="BF637" s="40"/>
      <c r="BG637" s="60"/>
      <c r="BH637" s="60"/>
      <c r="BI637" s="60"/>
      <c r="BJ637" s="60"/>
      <c r="BK637" s="60"/>
      <c r="BL637" s="41"/>
      <c r="BM637" s="41"/>
      <c r="BN637" s="41"/>
      <c r="BO637" s="41"/>
      <c r="BP637" s="41"/>
      <c r="BQ637" s="41"/>
      <c r="BR637" s="41"/>
      <c r="BS637" s="41"/>
    </row>
    <row r="638" spans="1:71" ht="13.5" customHeight="1" x14ac:dyDescent="0.25">
      <c r="A638" s="41"/>
      <c r="B638" s="37" t="s">
        <v>1961</v>
      </c>
      <c r="C638" s="41"/>
      <c r="D638" s="41"/>
      <c r="E638" s="41"/>
      <c r="F638" s="41"/>
      <c r="G638" s="41"/>
      <c r="H638" s="41"/>
      <c r="I638" s="779">
        <v>600</v>
      </c>
      <c r="J638" s="505"/>
      <c r="K638" s="505"/>
      <c r="L638" s="532"/>
      <c r="M638" s="779" t="s">
        <v>1962</v>
      </c>
      <c r="N638" s="505"/>
      <c r="O638" s="505"/>
      <c r="P638" s="532"/>
      <c r="Q638" s="41"/>
      <c r="R638" s="41"/>
      <c r="S638" s="41"/>
      <c r="T638" s="41"/>
      <c r="U638" s="41"/>
      <c r="V638" s="41"/>
      <c r="W638" s="41"/>
      <c r="X638" s="60"/>
      <c r="Y638" s="464"/>
      <c r="Z638" s="464"/>
      <c r="AA638" s="464"/>
      <c r="AB638" s="464"/>
      <c r="AC638" s="38"/>
      <c r="AD638" s="38"/>
      <c r="AE638" s="38"/>
      <c r="AF638" s="38"/>
      <c r="AG638" s="38"/>
      <c r="AH638" s="38"/>
      <c r="AI638" s="60"/>
      <c r="AJ638" s="41"/>
      <c r="AK638" s="37">
        <v>16</v>
      </c>
      <c r="AL638" s="41"/>
      <c r="AM638" s="41"/>
      <c r="AN638" s="41"/>
      <c r="AO638" s="41"/>
      <c r="AP638" s="40"/>
      <c r="AQ638" s="156">
        <v>28</v>
      </c>
      <c r="AR638" s="183"/>
      <c r="AS638" s="156">
        <v>38</v>
      </c>
      <c r="AT638" s="183"/>
      <c r="AU638" s="156">
        <v>49</v>
      </c>
      <c r="AV638" s="183"/>
      <c r="AW638" s="156">
        <v>62</v>
      </c>
      <c r="AX638" s="183"/>
      <c r="AY638" s="156">
        <v>77</v>
      </c>
      <c r="AZ638" s="183"/>
      <c r="BA638" s="156">
        <v>111</v>
      </c>
      <c r="BB638" s="183"/>
      <c r="BC638" s="156">
        <v>130</v>
      </c>
      <c r="BD638" s="183"/>
      <c r="BE638" s="156">
        <v>173</v>
      </c>
      <c r="BF638" s="40"/>
      <c r="BG638" s="60"/>
      <c r="BH638" s="60"/>
      <c r="BI638" s="60"/>
      <c r="BJ638" s="60"/>
      <c r="BK638" s="60"/>
      <c r="BL638" s="41"/>
      <c r="BM638" s="41"/>
      <c r="BN638" s="41"/>
      <c r="BO638" s="41"/>
      <c r="BP638" s="41"/>
      <c r="BQ638" s="41"/>
      <c r="BR638" s="41"/>
      <c r="BS638" s="41"/>
    </row>
    <row r="639" spans="1:71" ht="13.5" customHeight="1" x14ac:dyDescent="0.25">
      <c r="A639" s="41"/>
      <c r="B639" s="37" t="s">
        <v>1963</v>
      </c>
      <c r="C639" s="41"/>
      <c r="D639" s="41"/>
      <c r="E639" s="41"/>
      <c r="F639" s="41"/>
      <c r="G639" s="41"/>
      <c r="H639" s="41"/>
      <c r="I639" s="779">
        <v>480</v>
      </c>
      <c r="J639" s="505"/>
      <c r="K639" s="505"/>
      <c r="L639" s="532"/>
      <c r="M639" s="779" t="s">
        <v>1964</v>
      </c>
      <c r="N639" s="505"/>
      <c r="O639" s="505"/>
      <c r="P639" s="532"/>
      <c r="Q639" s="41"/>
      <c r="R639" s="41"/>
      <c r="S639" s="41"/>
      <c r="T639" s="41"/>
      <c r="U639" s="41"/>
      <c r="V639" s="41"/>
      <c r="W639" s="41"/>
      <c r="X639" s="60"/>
      <c r="Y639" s="41"/>
      <c r="Z639" s="41"/>
      <c r="AA639" s="41"/>
      <c r="AB639" s="41"/>
      <c r="AC639" s="38"/>
      <c r="AD639" s="38"/>
      <c r="AE639" s="38"/>
      <c r="AF639" s="38"/>
      <c r="AG639" s="38"/>
      <c r="AH639" s="38"/>
      <c r="AI639" s="60"/>
      <c r="AJ639" s="41"/>
      <c r="AK639" s="37">
        <v>20</v>
      </c>
      <c r="AL639" s="41"/>
      <c r="AM639" s="41"/>
      <c r="AN639" s="41"/>
      <c r="AO639" s="41"/>
      <c r="AP639" s="40"/>
      <c r="AQ639" s="156">
        <v>38</v>
      </c>
      <c r="AR639" s="183"/>
      <c r="AS639" s="156">
        <v>51</v>
      </c>
      <c r="AT639" s="183"/>
      <c r="AU639" s="156">
        <v>67</v>
      </c>
      <c r="AV639" s="183"/>
      <c r="AW639" s="156">
        <v>85</v>
      </c>
      <c r="AX639" s="183"/>
      <c r="AY639" s="156">
        <v>105</v>
      </c>
      <c r="AZ639" s="183"/>
      <c r="BA639" s="156">
        <v>151</v>
      </c>
      <c r="BB639" s="183"/>
      <c r="BC639" s="156">
        <v>177</v>
      </c>
      <c r="BD639" s="183"/>
      <c r="BE639" s="156">
        <v>236</v>
      </c>
      <c r="BF639" s="40"/>
      <c r="BG639" s="60"/>
      <c r="BH639" s="60"/>
      <c r="BI639" s="60"/>
      <c r="BJ639" s="60"/>
      <c r="BK639" s="60"/>
      <c r="BL639" s="41"/>
      <c r="BM639" s="41"/>
      <c r="BN639" s="41"/>
      <c r="BO639" s="41"/>
      <c r="BP639" s="41"/>
      <c r="BQ639" s="41"/>
      <c r="BR639" s="41"/>
      <c r="BS639" s="41"/>
    </row>
    <row r="640" spans="1:71" ht="13.5" customHeight="1" x14ac:dyDescent="0.25">
      <c r="A640" s="41"/>
      <c r="B640" s="160" t="s">
        <v>1965</v>
      </c>
      <c r="C640" s="39"/>
      <c r="D640" s="39"/>
      <c r="E640" s="39"/>
      <c r="F640" s="39"/>
      <c r="G640" s="39"/>
      <c r="H640" s="39"/>
      <c r="I640" s="594">
        <v>800</v>
      </c>
      <c r="J640" s="503"/>
      <c r="K640" s="503"/>
      <c r="L640" s="524"/>
      <c r="M640" s="594" t="s">
        <v>1966</v>
      </c>
      <c r="N640" s="503"/>
      <c r="O640" s="503"/>
      <c r="P640" s="524"/>
      <c r="Q640" s="41"/>
      <c r="R640" s="41"/>
      <c r="S640" s="41"/>
      <c r="T640" s="41"/>
      <c r="U640" s="41"/>
      <c r="V640" s="41"/>
      <c r="W640" s="41"/>
      <c r="X640" s="41"/>
      <c r="Y640" s="41"/>
      <c r="Z640" s="41"/>
      <c r="AA640" s="41"/>
      <c r="AB640" s="41"/>
      <c r="AC640" s="38"/>
      <c r="AD640" s="38"/>
      <c r="AE640" s="38"/>
      <c r="AF640" s="38"/>
      <c r="AG640" s="38"/>
      <c r="AH640" s="38"/>
      <c r="AI640" s="60"/>
      <c r="AJ640" s="41"/>
      <c r="AK640" s="37">
        <v>24</v>
      </c>
      <c r="AL640" s="41"/>
      <c r="AM640" s="41"/>
      <c r="AN640" s="41"/>
      <c r="AO640" s="41"/>
      <c r="AP640" s="40"/>
      <c r="AQ640" s="156">
        <v>49</v>
      </c>
      <c r="AR640" s="183"/>
      <c r="AS640" s="156">
        <v>66</v>
      </c>
      <c r="AT640" s="183"/>
      <c r="AU640" s="156">
        <v>87</v>
      </c>
      <c r="AV640" s="183"/>
      <c r="AW640" s="156">
        <v>110</v>
      </c>
      <c r="AX640" s="183"/>
      <c r="AY640" s="156">
        <v>135</v>
      </c>
      <c r="AZ640" s="183"/>
      <c r="BA640" s="156">
        <v>194</v>
      </c>
      <c r="BB640" s="183"/>
      <c r="BC640" s="156">
        <v>228</v>
      </c>
      <c r="BD640" s="183"/>
      <c r="BE640" s="156">
        <v>304</v>
      </c>
      <c r="BF640" s="40"/>
      <c r="BG640" s="60"/>
      <c r="BH640" s="60"/>
      <c r="BI640" s="60"/>
      <c r="BJ640" s="60"/>
      <c r="BK640" s="60"/>
      <c r="BL640" s="41"/>
      <c r="BM640" s="41"/>
      <c r="BN640" s="41"/>
      <c r="BO640" s="60"/>
      <c r="BP640" s="60"/>
      <c r="BQ640" s="60"/>
      <c r="BR640" s="60"/>
      <c r="BS640" s="60"/>
    </row>
    <row r="641" spans="1:71" ht="13.5" customHeight="1" x14ac:dyDescent="0.25">
      <c r="A641" s="41"/>
      <c r="B641" s="41"/>
      <c r="C641" s="41"/>
      <c r="D641" s="41"/>
      <c r="E641" s="41"/>
      <c r="F641" s="41"/>
      <c r="G641" s="41"/>
      <c r="H641" s="41"/>
      <c r="I641" s="41"/>
      <c r="J641" s="41"/>
      <c r="K641" s="41"/>
      <c r="L641" s="41"/>
      <c r="M641" s="41"/>
      <c r="N641" s="41"/>
      <c r="O641" s="41"/>
      <c r="P641" s="41"/>
      <c r="Q641" s="41"/>
      <c r="R641" s="41"/>
      <c r="S641" s="41"/>
      <c r="T641" s="41"/>
      <c r="U641" s="41"/>
      <c r="V641" s="41"/>
      <c r="W641" s="41"/>
      <c r="X641" s="41"/>
      <c r="Y641" s="41"/>
      <c r="Z641" s="41"/>
      <c r="AA641" s="41"/>
      <c r="AB641" s="41"/>
      <c r="AC641" s="38"/>
      <c r="AD641" s="38"/>
      <c r="AE641" s="38"/>
      <c r="AF641" s="38"/>
      <c r="AG641" s="41"/>
      <c r="AH641" s="41"/>
      <c r="AI641" s="60"/>
      <c r="AJ641" s="41"/>
      <c r="AK641" s="37">
        <v>28</v>
      </c>
      <c r="AL641" s="41"/>
      <c r="AM641" s="41"/>
      <c r="AN641" s="41"/>
      <c r="AO641" s="41"/>
      <c r="AP641" s="40"/>
      <c r="AQ641" s="156">
        <v>61</v>
      </c>
      <c r="AR641" s="183"/>
      <c r="AS641" s="156">
        <v>83</v>
      </c>
      <c r="AT641" s="183"/>
      <c r="AU641" s="156">
        <v>108</v>
      </c>
      <c r="AV641" s="183"/>
      <c r="AW641" s="156">
        <v>137</v>
      </c>
      <c r="AX641" s="183"/>
      <c r="AY641" s="156">
        <v>169</v>
      </c>
      <c r="AZ641" s="183"/>
      <c r="BA641" s="156">
        <v>243</v>
      </c>
      <c r="BB641" s="183"/>
      <c r="BC641" s="156">
        <v>286</v>
      </c>
      <c r="BD641" s="183"/>
      <c r="BE641" s="156">
        <v>380</v>
      </c>
      <c r="BF641" s="40"/>
      <c r="BG641" s="60"/>
      <c r="BH641" s="60"/>
      <c r="BI641" s="60"/>
      <c r="BJ641" s="60"/>
      <c r="BK641" s="60"/>
      <c r="BL641" s="41"/>
      <c r="BM641" s="41"/>
      <c r="BN641" s="41"/>
      <c r="BO641" s="60"/>
      <c r="BP641" s="60"/>
      <c r="BQ641" s="60"/>
      <c r="BR641" s="60"/>
      <c r="BS641" s="60"/>
    </row>
    <row r="642" spans="1:71" ht="13.5" customHeight="1" x14ac:dyDescent="0.25">
      <c r="A642" s="41"/>
      <c r="B642" s="41"/>
      <c r="C642" s="41"/>
      <c r="D642" s="41"/>
      <c r="E642" s="41"/>
      <c r="F642" s="41"/>
      <c r="G642" s="41"/>
      <c r="H642" s="41"/>
      <c r="I642" s="41"/>
      <c r="J642" s="41"/>
      <c r="K642" s="41"/>
      <c r="L642" s="41"/>
      <c r="M642" s="41"/>
      <c r="N642" s="41"/>
      <c r="O642" s="41"/>
      <c r="P642" s="41"/>
      <c r="Q642" s="41"/>
      <c r="R642" s="41"/>
      <c r="S642" s="41"/>
      <c r="T642" s="41"/>
      <c r="U642" s="41"/>
      <c r="V642" s="41"/>
      <c r="W642" s="41"/>
      <c r="X642" s="41"/>
      <c r="Y642" s="41"/>
      <c r="Z642" s="41"/>
      <c r="AA642" s="41"/>
      <c r="AB642" s="41"/>
      <c r="AC642" s="38"/>
      <c r="AD642" s="38"/>
      <c r="AE642" s="38"/>
      <c r="AF642" s="38"/>
      <c r="AG642" s="41"/>
      <c r="AH642" s="41"/>
      <c r="AI642" s="60"/>
      <c r="AJ642" s="41"/>
      <c r="AK642" s="37">
        <v>32</v>
      </c>
      <c r="AL642" s="41"/>
      <c r="AM642" s="41"/>
      <c r="AN642" s="41"/>
      <c r="AO642" s="41"/>
      <c r="AP642" s="40"/>
      <c r="AQ642" s="156">
        <v>74</v>
      </c>
      <c r="AR642" s="183"/>
      <c r="AS642" s="156">
        <v>100</v>
      </c>
      <c r="AT642" s="183"/>
      <c r="AU642" s="156">
        <v>131</v>
      </c>
      <c r="AV642" s="183"/>
      <c r="AW642" s="156">
        <v>166</v>
      </c>
      <c r="AX642" s="183"/>
      <c r="AY642" s="156">
        <v>205</v>
      </c>
      <c r="AZ642" s="183"/>
      <c r="BA642" s="156">
        <v>295</v>
      </c>
      <c r="BB642" s="183"/>
      <c r="BC642" s="156">
        <v>346</v>
      </c>
      <c r="BD642" s="183"/>
      <c r="BE642" s="156">
        <v>461</v>
      </c>
      <c r="BF642" s="40"/>
      <c r="BG642" s="60"/>
      <c r="BH642" s="60"/>
      <c r="BI642" s="60"/>
      <c r="BJ642" s="60"/>
      <c r="BK642" s="60"/>
      <c r="BL642" s="60"/>
      <c r="BM642" s="60"/>
      <c r="BN642" s="60"/>
      <c r="BO642" s="60"/>
      <c r="BP642" s="60"/>
      <c r="BQ642" s="60"/>
      <c r="BR642" s="60"/>
      <c r="BS642" s="60"/>
    </row>
    <row r="643" spans="1:71" ht="13.5" customHeight="1" x14ac:dyDescent="0.25">
      <c r="A643" s="41"/>
      <c r="B643" s="41"/>
      <c r="C643" s="41"/>
      <c r="D643" s="41"/>
      <c r="E643" s="41"/>
      <c r="F643" s="41"/>
      <c r="G643" s="41"/>
      <c r="H643" s="41"/>
      <c r="I643" s="41"/>
      <c r="J643" s="41"/>
      <c r="K643" s="41"/>
      <c r="L643" s="41"/>
      <c r="M643" s="41"/>
      <c r="N643" s="41"/>
      <c r="O643" s="41"/>
      <c r="P643" s="41"/>
      <c r="Q643" s="41"/>
      <c r="R643" s="41"/>
      <c r="S643" s="41"/>
      <c r="T643" s="41"/>
      <c r="U643" s="41"/>
      <c r="V643" s="41"/>
      <c r="W643" s="41"/>
      <c r="X643" s="41"/>
      <c r="Y643" s="41"/>
      <c r="Z643" s="41"/>
      <c r="AA643" s="41"/>
      <c r="AB643" s="41"/>
      <c r="AC643" s="38"/>
      <c r="AD643" s="38"/>
      <c r="AE643" s="38"/>
      <c r="AF643" s="38"/>
      <c r="AG643" s="41"/>
      <c r="AH643" s="41"/>
      <c r="AI643" s="60"/>
      <c r="AJ643" s="41"/>
      <c r="AK643" s="37">
        <v>36</v>
      </c>
      <c r="AL643" s="41"/>
      <c r="AM643" s="41"/>
      <c r="AN643" s="41"/>
      <c r="AO643" s="41"/>
      <c r="AP643" s="40"/>
      <c r="AQ643" s="156">
        <v>87</v>
      </c>
      <c r="AR643" s="183"/>
      <c r="AS643" s="156">
        <v>118</v>
      </c>
      <c r="AT643" s="183"/>
      <c r="AU643" s="156">
        <v>155</v>
      </c>
      <c r="AV643" s="183"/>
      <c r="AW643" s="156">
        <v>196</v>
      </c>
      <c r="AX643" s="183"/>
      <c r="AY643" s="156">
        <v>242</v>
      </c>
      <c r="AZ643" s="183"/>
      <c r="BA643" s="156">
        <v>348</v>
      </c>
      <c r="BB643" s="183"/>
      <c r="BC643" s="156">
        <v>409</v>
      </c>
      <c r="BD643" s="183"/>
      <c r="BE643" s="156">
        <v>545</v>
      </c>
      <c r="BF643" s="40"/>
      <c r="BG643" s="60"/>
      <c r="BH643" s="60"/>
      <c r="BI643" s="60"/>
      <c r="BJ643" s="60"/>
      <c r="BK643" s="60"/>
      <c r="BL643" s="60"/>
      <c r="BM643" s="60"/>
      <c r="BN643" s="60"/>
      <c r="BO643" s="60"/>
      <c r="BP643" s="60"/>
      <c r="BQ643" s="60"/>
      <c r="BR643" s="60"/>
      <c r="BS643" s="60"/>
    </row>
    <row r="644" spans="1:71" ht="13.5" customHeight="1" x14ac:dyDescent="0.25">
      <c r="A644" s="41"/>
      <c r="B644" s="41"/>
      <c r="C644" s="41"/>
      <c r="D644" s="41"/>
      <c r="E644" s="41"/>
      <c r="F644" s="41"/>
      <c r="G644" s="41"/>
      <c r="H644" s="41"/>
      <c r="I644" s="41"/>
      <c r="J644" s="41"/>
      <c r="K644" s="41"/>
      <c r="L644" s="41"/>
      <c r="M644" s="41"/>
      <c r="N644" s="41"/>
      <c r="O644" s="41"/>
      <c r="P644" s="41"/>
      <c r="Q644" s="41"/>
      <c r="R644" s="41"/>
      <c r="S644" s="41"/>
      <c r="T644" s="41"/>
      <c r="U644" s="41"/>
      <c r="V644" s="41"/>
      <c r="W644" s="41"/>
      <c r="X644" s="41"/>
      <c r="Y644" s="41"/>
      <c r="Z644" s="41"/>
      <c r="AA644" s="41"/>
      <c r="AB644" s="41"/>
      <c r="AC644" s="41"/>
      <c r="AD644" s="41"/>
      <c r="AE644" s="41"/>
      <c r="AF644" s="41"/>
      <c r="AG644" s="41"/>
      <c r="AH644" s="41"/>
      <c r="AI644" s="60"/>
      <c r="AJ644" s="41"/>
      <c r="AK644" s="37">
        <v>40</v>
      </c>
      <c r="AL644" s="41"/>
      <c r="AM644" s="41"/>
      <c r="AN644" s="41"/>
      <c r="AO644" s="41"/>
      <c r="AP644" s="40"/>
      <c r="AQ644" s="156">
        <v>101</v>
      </c>
      <c r="AR644" s="183"/>
      <c r="AS644" s="156">
        <v>138</v>
      </c>
      <c r="AT644" s="183"/>
      <c r="AU644" s="156">
        <v>180</v>
      </c>
      <c r="AV644" s="183"/>
      <c r="AW644" s="156">
        <v>229</v>
      </c>
      <c r="AX644" s="183"/>
      <c r="AY644" s="156">
        <v>280</v>
      </c>
      <c r="AZ644" s="183"/>
      <c r="BA644" s="156">
        <v>403</v>
      </c>
      <c r="BB644" s="183"/>
      <c r="BC644" s="156">
        <v>473</v>
      </c>
      <c r="BD644" s="183"/>
      <c r="BE644" s="156">
        <v>630</v>
      </c>
      <c r="BF644" s="40"/>
      <c r="BG644" s="60"/>
      <c r="BH644" s="60"/>
      <c r="BI644" s="60"/>
      <c r="BJ644" s="60"/>
      <c r="BK644" s="60"/>
      <c r="BL644" s="60"/>
      <c r="BM644" s="60"/>
      <c r="BN644" s="60"/>
      <c r="BO644" s="60"/>
      <c r="BP644" s="60"/>
      <c r="BQ644" s="60"/>
      <c r="BR644" s="60"/>
      <c r="BS644" s="60"/>
    </row>
    <row r="645" spans="1:71" ht="13.5" customHeight="1" x14ac:dyDescent="0.25">
      <c r="A645" s="41"/>
      <c r="B645" s="41"/>
      <c r="C645" s="41"/>
      <c r="D645" s="41"/>
      <c r="E645" s="41"/>
      <c r="F645" s="41"/>
      <c r="G645" s="41"/>
      <c r="H645" s="41"/>
      <c r="I645" s="41"/>
      <c r="J645" s="41"/>
      <c r="K645" s="41"/>
      <c r="L645" s="41"/>
      <c r="M645" s="41"/>
      <c r="N645" s="41"/>
      <c r="O645" s="41"/>
      <c r="P645" s="41"/>
      <c r="Q645" s="41"/>
      <c r="R645" s="41"/>
      <c r="S645" s="41"/>
      <c r="T645" s="41"/>
      <c r="U645" s="41"/>
      <c r="V645" s="41"/>
      <c r="W645" s="41"/>
      <c r="X645" s="41"/>
      <c r="Y645" s="41"/>
      <c r="Z645" s="41"/>
      <c r="AA645" s="41"/>
      <c r="AB645" s="41"/>
      <c r="AC645" s="41"/>
      <c r="AD645" s="41"/>
      <c r="AE645" s="41"/>
      <c r="AF645" s="41"/>
      <c r="AG645" s="41"/>
      <c r="AH645" s="41"/>
      <c r="AI645" s="60"/>
      <c r="AJ645" s="41"/>
      <c r="AK645" s="37">
        <v>44</v>
      </c>
      <c r="AL645" s="41"/>
      <c r="AM645" s="41"/>
      <c r="AN645" s="41"/>
      <c r="AO645" s="41"/>
      <c r="AP645" s="40"/>
      <c r="AQ645" s="156">
        <v>117</v>
      </c>
      <c r="AR645" s="183"/>
      <c r="AS645" s="156">
        <v>159</v>
      </c>
      <c r="AT645" s="183"/>
      <c r="AU645" s="156">
        <v>207</v>
      </c>
      <c r="AV645" s="183"/>
      <c r="AW645" s="156">
        <v>261</v>
      </c>
      <c r="AX645" s="183"/>
      <c r="AY645" s="156">
        <v>320</v>
      </c>
      <c r="AZ645" s="183"/>
      <c r="BA645" s="156">
        <v>461</v>
      </c>
      <c r="BB645" s="183"/>
      <c r="BC645" s="156">
        <v>541</v>
      </c>
      <c r="BD645" s="183"/>
      <c r="BE645" s="156">
        <v>720</v>
      </c>
      <c r="BF645" s="40"/>
      <c r="BG645" s="41"/>
      <c r="BH645" s="41"/>
      <c r="BI645" s="41"/>
      <c r="BJ645" s="41"/>
      <c r="BK645" s="41"/>
      <c r="BL645" s="60"/>
      <c r="BM645" s="60"/>
      <c r="BN645" s="60"/>
      <c r="BO645" s="60"/>
      <c r="BP645" s="60"/>
      <c r="BQ645" s="60"/>
      <c r="BR645" s="60"/>
      <c r="BS645" s="60"/>
    </row>
    <row r="646" spans="1:71" ht="13.5" customHeight="1" x14ac:dyDescent="0.25">
      <c r="A646" s="41"/>
      <c r="B646" s="41" t="s">
        <v>1967</v>
      </c>
      <c r="C646" s="41"/>
      <c r="D646" s="41"/>
      <c r="E646" s="41"/>
      <c r="F646" s="41"/>
      <c r="G646" s="41"/>
      <c r="H646" s="41"/>
      <c r="I646" s="41"/>
      <c r="J646" s="41"/>
      <c r="K646" s="41"/>
      <c r="L646" s="41"/>
      <c r="M646" s="41"/>
      <c r="N646" s="41"/>
      <c r="O646" s="41"/>
      <c r="P646" s="41"/>
      <c r="Q646" s="41"/>
      <c r="R646" s="41"/>
      <c r="S646" s="41"/>
      <c r="T646" s="41"/>
      <c r="U646" s="41"/>
      <c r="V646" s="41"/>
      <c r="W646" s="41"/>
      <c r="X646" s="41"/>
      <c r="Y646" s="41"/>
      <c r="Z646" s="41"/>
      <c r="AA646" s="41"/>
      <c r="AB646" s="41"/>
      <c r="AC646" s="41"/>
      <c r="AD646" s="41"/>
      <c r="AE646" s="41"/>
      <c r="AF646" s="41"/>
      <c r="AG646" s="41"/>
      <c r="AH646" s="41"/>
      <c r="AI646" s="60"/>
      <c r="AJ646" s="41"/>
      <c r="AK646" s="37">
        <v>50</v>
      </c>
      <c r="AL646" s="41"/>
      <c r="AM646" s="41"/>
      <c r="AN646" s="41"/>
      <c r="AO646" s="41"/>
      <c r="AP646" s="40"/>
      <c r="AQ646" s="156">
        <v>137</v>
      </c>
      <c r="AR646" s="183"/>
      <c r="AS646" s="156">
        <v>186</v>
      </c>
      <c r="AT646" s="183"/>
      <c r="AU646" s="156">
        <v>248</v>
      </c>
      <c r="AV646" s="183"/>
      <c r="AW646" s="156">
        <v>310</v>
      </c>
      <c r="AX646" s="183"/>
      <c r="AY646" s="156">
        <v>389</v>
      </c>
      <c r="AZ646" s="183"/>
      <c r="BA646" s="156">
        <v>560</v>
      </c>
      <c r="BB646" s="183"/>
      <c r="BC646" s="156">
        <v>673</v>
      </c>
      <c r="BD646" s="183"/>
      <c r="BE646" s="156">
        <v>875</v>
      </c>
      <c r="BF646" s="40"/>
      <c r="BG646" s="41"/>
      <c r="BH646" s="41"/>
      <c r="BI646" s="41"/>
      <c r="BJ646" s="41"/>
      <c r="BK646" s="41"/>
      <c r="BL646" s="60"/>
      <c r="BM646" s="60"/>
      <c r="BN646" s="60"/>
      <c r="BO646" s="60"/>
      <c r="BP646" s="60"/>
      <c r="BQ646" s="60"/>
      <c r="BR646" s="60"/>
      <c r="BS646" s="60"/>
    </row>
    <row r="647" spans="1:71" ht="13.5" customHeight="1" x14ac:dyDescent="0.25">
      <c r="A647" s="41"/>
      <c r="B647" s="38"/>
      <c r="C647" s="41"/>
      <c r="D647" s="41"/>
      <c r="E647" s="41"/>
      <c r="F647" s="41"/>
      <c r="G647" s="41"/>
      <c r="H647" s="41"/>
      <c r="I647" s="41"/>
      <c r="J647" s="41"/>
      <c r="K647" s="41"/>
      <c r="L647" s="41"/>
      <c r="M647" s="41"/>
      <c r="N647" s="41"/>
      <c r="O647" s="41"/>
      <c r="P647" s="41"/>
      <c r="Q647" s="41"/>
      <c r="R647" s="41"/>
      <c r="S647" s="41"/>
      <c r="T647" s="41"/>
      <c r="U647" s="41"/>
      <c r="V647" s="41"/>
      <c r="W647" s="41"/>
      <c r="X647" s="41"/>
      <c r="Y647" s="41"/>
      <c r="Z647" s="41"/>
      <c r="AA647" s="41"/>
      <c r="AB647" s="41"/>
      <c r="AC647" s="41"/>
      <c r="AD647" s="41"/>
      <c r="AE647" s="41"/>
      <c r="AF647" s="41"/>
      <c r="AG647" s="41"/>
      <c r="AH647" s="41"/>
      <c r="AI647" s="60"/>
      <c r="AJ647" s="41"/>
      <c r="AK647" s="37">
        <v>55</v>
      </c>
      <c r="AL647" s="41"/>
      <c r="AM647" s="41"/>
      <c r="AN647" s="41"/>
      <c r="AO647" s="41"/>
      <c r="AP647" s="40"/>
      <c r="AQ647" s="156" t="s">
        <v>1968</v>
      </c>
      <c r="AR647" s="183"/>
      <c r="AS647" s="156">
        <v>212</v>
      </c>
      <c r="AT647" s="183"/>
      <c r="AU647" s="156">
        <v>283</v>
      </c>
      <c r="AV647" s="183"/>
      <c r="AW647" s="156">
        <v>365</v>
      </c>
      <c r="AX647" s="183"/>
      <c r="AY647" s="156">
        <v>444</v>
      </c>
      <c r="AZ647" s="183"/>
      <c r="BA647" s="156">
        <v>639</v>
      </c>
      <c r="BB647" s="183"/>
      <c r="BC647" s="156">
        <v>750</v>
      </c>
      <c r="BD647" s="183"/>
      <c r="BE647" s="156">
        <v>999</v>
      </c>
      <c r="BF647" s="40"/>
      <c r="BG647" s="41"/>
      <c r="BH647" s="41"/>
      <c r="BI647" s="41"/>
      <c r="BJ647" s="41"/>
      <c r="BK647" s="41"/>
      <c r="BL647" s="60"/>
      <c r="BM647" s="60"/>
      <c r="BN647" s="60"/>
      <c r="BO647" s="60"/>
      <c r="BP647" s="60"/>
      <c r="BQ647" s="60"/>
      <c r="BR647" s="60"/>
      <c r="BS647" s="60"/>
    </row>
    <row r="648" spans="1:71" ht="13.5" customHeight="1" x14ac:dyDescent="0.25">
      <c r="A648" s="41"/>
      <c r="B648" s="38" t="s">
        <v>1969</v>
      </c>
      <c r="C648" s="41"/>
      <c r="D648" s="41"/>
      <c r="E648" s="41"/>
      <c r="F648" s="41"/>
      <c r="G648" s="41"/>
      <c r="H648" s="41"/>
      <c r="I648" s="41"/>
      <c r="J648" s="41"/>
      <c r="K648" s="41"/>
      <c r="L648" s="41"/>
      <c r="M648" s="41"/>
      <c r="N648" s="41"/>
      <c r="O648" s="41"/>
      <c r="P648" s="41"/>
      <c r="Q648" s="41"/>
      <c r="R648" s="41"/>
      <c r="S648" s="41"/>
      <c r="T648" s="41"/>
      <c r="U648" s="41"/>
      <c r="V648" s="41"/>
      <c r="W648" s="41"/>
      <c r="X648" s="41"/>
      <c r="Y648" s="41"/>
      <c r="Z648" s="41"/>
      <c r="AA648" s="41"/>
      <c r="AB648" s="41"/>
      <c r="AC648" s="41"/>
      <c r="AD648" s="41"/>
      <c r="AE648" s="41"/>
      <c r="AF648" s="41"/>
      <c r="AG648" s="41"/>
      <c r="AH648" s="41"/>
      <c r="AI648" s="60"/>
      <c r="AJ648" s="41"/>
      <c r="AK648" s="37">
        <v>60</v>
      </c>
      <c r="AL648" s="41"/>
      <c r="AM648" s="41"/>
      <c r="AN648" s="41"/>
      <c r="AO648" s="41"/>
      <c r="AP648" s="40"/>
      <c r="AQ648" s="156" t="s">
        <v>1968</v>
      </c>
      <c r="AR648" s="183"/>
      <c r="AS648" s="156" t="s">
        <v>1968</v>
      </c>
      <c r="AT648" s="183"/>
      <c r="AU648" s="156">
        <v>319</v>
      </c>
      <c r="AV648" s="183"/>
      <c r="AW648" s="156">
        <v>415</v>
      </c>
      <c r="AX648" s="183"/>
      <c r="AY648" s="156">
        <v>500</v>
      </c>
      <c r="AZ648" s="183"/>
      <c r="BA648" s="156">
        <v>720</v>
      </c>
      <c r="BB648" s="183"/>
      <c r="BC648" s="156">
        <v>845</v>
      </c>
      <c r="BD648" s="183"/>
      <c r="BE648" s="457" t="s">
        <v>1970</v>
      </c>
      <c r="BF648" s="40"/>
      <c r="BG648" s="41"/>
      <c r="BH648" s="41"/>
      <c r="BI648" s="41"/>
      <c r="BJ648" s="41"/>
      <c r="BK648" s="41"/>
      <c r="BL648" s="60"/>
      <c r="BM648" s="60"/>
      <c r="BN648" s="60"/>
      <c r="BO648" s="60"/>
      <c r="BP648" s="60"/>
      <c r="BQ648" s="60"/>
      <c r="BR648" s="60"/>
      <c r="BS648" s="60"/>
    </row>
    <row r="649" spans="1:71" ht="13.5" customHeight="1" x14ac:dyDescent="0.25">
      <c r="A649" s="41"/>
      <c r="B649" s="38" t="s">
        <v>1971</v>
      </c>
      <c r="C649" s="41"/>
      <c r="D649" s="41"/>
      <c r="E649" s="41"/>
      <c r="F649" s="41"/>
      <c r="G649" s="41"/>
      <c r="H649" s="41"/>
      <c r="I649" s="41"/>
      <c r="J649" s="41"/>
      <c r="K649" s="41"/>
      <c r="L649" s="41"/>
      <c r="M649" s="41"/>
      <c r="N649" s="41"/>
      <c r="O649" s="41"/>
      <c r="P649" s="41"/>
      <c r="Q649" s="41"/>
      <c r="R649" s="41"/>
      <c r="S649" s="41"/>
      <c r="T649" s="41"/>
      <c r="U649" s="41"/>
      <c r="V649" s="41"/>
      <c r="W649" s="41"/>
      <c r="X649" s="41"/>
      <c r="Y649" s="41"/>
      <c r="Z649" s="41"/>
      <c r="AA649" s="41"/>
      <c r="AB649" s="41"/>
      <c r="AC649" s="41"/>
      <c r="AD649" s="41"/>
      <c r="AE649" s="41"/>
      <c r="AF649" s="41"/>
      <c r="AG649" s="41"/>
      <c r="AH649" s="41"/>
      <c r="AI649" s="60"/>
      <c r="AJ649" s="41"/>
      <c r="AK649" s="37">
        <v>70</v>
      </c>
      <c r="AL649" s="41"/>
      <c r="AM649" s="41"/>
      <c r="AN649" s="41"/>
      <c r="AO649" s="41"/>
      <c r="AP649" s="40"/>
      <c r="AQ649" s="156" t="s">
        <v>1968</v>
      </c>
      <c r="AR649" s="183"/>
      <c r="AS649" s="156" t="s">
        <v>1968</v>
      </c>
      <c r="AT649" s="183"/>
      <c r="AU649" s="156" t="s">
        <v>1968</v>
      </c>
      <c r="AV649" s="183"/>
      <c r="AW649" s="156" t="s">
        <v>1968</v>
      </c>
      <c r="AX649" s="183"/>
      <c r="AY649" s="156">
        <v>574</v>
      </c>
      <c r="AZ649" s="183"/>
      <c r="BA649" s="156">
        <v>827</v>
      </c>
      <c r="BB649" s="183"/>
      <c r="BC649" s="156">
        <v>970</v>
      </c>
      <c r="BD649" s="183"/>
      <c r="BE649" s="457" t="s">
        <v>1972</v>
      </c>
      <c r="BF649" s="40"/>
      <c r="BG649" s="41"/>
      <c r="BH649" s="41"/>
      <c r="BI649" s="41"/>
      <c r="BJ649" s="41"/>
      <c r="BK649" s="41"/>
      <c r="BL649" s="60"/>
      <c r="BM649" s="60"/>
      <c r="BN649" s="60"/>
      <c r="BO649" s="60"/>
      <c r="BP649" s="60"/>
      <c r="BQ649" s="60"/>
      <c r="BR649" s="60"/>
      <c r="BS649" s="60"/>
    </row>
    <row r="650" spans="1:71" ht="13.5" customHeight="1" x14ac:dyDescent="0.25">
      <c r="A650" s="41"/>
      <c r="B650" s="41"/>
      <c r="C650" s="41"/>
      <c r="D650" s="41"/>
      <c r="E650" s="41"/>
      <c r="F650" s="41"/>
      <c r="G650" s="38" t="s">
        <v>1973</v>
      </c>
      <c r="H650" s="41"/>
      <c r="I650" s="41"/>
      <c r="J650" s="41"/>
      <c r="K650" s="41"/>
      <c r="L650" s="41"/>
      <c r="M650" s="41"/>
      <c r="N650" s="41"/>
      <c r="O650" s="41"/>
      <c r="P650" s="41"/>
      <c r="Q650" s="41"/>
      <c r="R650" s="41"/>
      <c r="S650" s="41"/>
      <c r="T650" s="41"/>
      <c r="U650" s="41"/>
      <c r="V650" s="41"/>
      <c r="W650" s="41"/>
      <c r="X650" s="41"/>
      <c r="Y650" s="41"/>
      <c r="Z650" s="41"/>
      <c r="AA650" s="41"/>
      <c r="AB650" s="41"/>
      <c r="AC650" s="41"/>
      <c r="AD650" s="41"/>
      <c r="AE650" s="41"/>
      <c r="AF650" s="41"/>
      <c r="AG650" s="41"/>
      <c r="AH650" s="41"/>
      <c r="AI650" s="60"/>
      <c r="AJ650" s="41"/>
      <c r="AK650" s="37">
        <v>80</v>
      </c>
      <c r="AL650" s="41"/>
      <c r="AM650" s="41"/>
      <c r="AN650" s="41"/>
      <c r="AO650" s="41"/>
      <c r="AP650" s="40"/>
      <c r="AQ650" s="156" t="s">
        <v>1968</v>
      </c>
      <c r="AR650" s="183"/>
      <c r="AS650" s="156" t="s">
        <v>1968</v>
      </c>
      <c r="AT650" s="183"/>
      <c r="AU650" s="156" t="s">
        <v>1968</v>
      </c>
      <c r="AV650" s="183"/>
      <c r="AW650" s="156" t="s">
        <v>1968</v>
      </c>
      <c r="AX650" s="183"/>
      <c r="AY650" s="156">
        <v>650</v>
      </c>
      <c r="AZ650" s="183"/>
      <c r="BA650" s="457" t="s">
        <v>1974</v>
      </c>
      <c r="BB650" s="183"/>
      <c r="BC650" s="457" t="s">
        <v>1975</v>
      </c>
      <c r="BD650" s="183"/>
      <c r="BE650" s="457" t="s">
        <v>1976</v>
      </c>
      <c r="BF650" s="40"/>
      <c r="BG650" s="41"/>
      <c r="BH650" s="41"/>
      <c r="BI650" s="41"/>
      <c r="BJ650" s="41"/>
      <c r="BK650" s="41"/>
      <c r="BL650" s="60"/>
      <c r="BM650" s="60"/>
      <c r="BN650" s="60"/>
      <c r="BO650" s="60"/>
      <c r="BP650" s="60"/>
      <c r="BQ650" s="60"/>
      <c r="BR650" s="60"/>
      <c r="BS650" s="60"/>
    </row>
    <row r="651" spans="1:71" ht="13.5" customHeight="1" x14ac:dyDescent="0.25">
      <c r="A651" s="41"/>
      <c r="B651" s="60"/>
      <c r="C651" s="60"/>
      <c r="D651" s="60"/>
      <c r="E651" s="60"/>
      <c r="F651" s="60"/>
      <c r="G651" s="60"/>
      <c r="H651" s="60"/>
      <c r="I651" s="60"/>
      <c r="J651" s="60"/>
      <c r="K651" s="60"/>
      <c r="L651" s="60"/>
      <c r="M651" s="60"/>
      <c r="N651" s="60"/>
      <c r="O651" s="60"/>
      <c r="P651" s="60"/>
      <c r="Q651" s="60"/>
      <c r="R651" s="60"/>
      <c r="S651" s="60"/>
      <c r="T651" s="60"/>
      <c r="U651" s="60"/>
      <c r="V651" s="60"/>
      <c r="W651" s="60"/>
      <c r="X651" s="60"/>
      <c r="Y651" s="464"/>
      <c r="Z651" s="464"/>
      <c r="AA651" s="464"/>
      <c r="AB651" s="464"/>
      <c r="AC651" s="41"/>
      <c r="AD651" s="41"/>
      <c r="AE651" s="41"/>
      <c r="AF651" s="41"/>
      <c r="AG651" s="60"/>
      <c r="AH651" s="60"/>
      <c r="AI651" s="60"/>
      <c r="AJ651" s="41"/>
      <c r="AK651" s="160">
        <v>90</v>
      </c>
      <c r="AL651" s="39"/>
      <c r="AM651" s="39"/>
      <c r="AN651" s="39"/>
      <c r="AO651" s="39"/>
      <c r="AP651" s="48"/>
      <c r="AQ651" s="185" t="s">
        <v>1968</v>
      </c>
      <c r="AR651" s="155"/>
      <c r="AS651" s="185" t="s">
        <v>1968</v>
      </c>
      <c r="AT651" s="155"/>
      <c r="AU651" s="185" t="s">
        <v>1968</v>
      </c>
      <c r="AV651" s="155"/>
      <c r="AW651" s="185" t="s">
        <v>1968</v>
      </c>
      <c r="AX651" s="155"/>
      <c r="AY651" s="185" t="s">
        <v>1968</v>
      </c>
      <c r="AZ651" s="155"/>
      <c r="BA651" s="185" t="s">
        <v>1968</v>
      </c>
      <c r="BB651" s="155"/>
      <c r="BC651" s="185" t="s">
        <v>1968</v>
      </c>
      <c r="BD651" s="155"/>
      <c r="BE651" s="459" t="s">
        <v>1977</v>
      </c>
      <c r="BF651" s="48"/>
      <c r="BG651" s="41"/>
      <c r="BH651" s="41"/>
      <c r="BI651" s="41"/>
      <c r="BJ651" s="41"/>
      <c r="BK651" s="41"/>
      <c r="BL651" s="60"/>
      <c r="BM651" s="60"/>
      <c r="BN651" s="60"/>
      <c r="BO651" s="60"/>
      <c r="BP651" s="60"/>
      <c r="BQ651" s="60"/>
      <c r="BR651" s="60"/>
      <c r="BS651" s="60"/>
    </row>
    <row r="652" spans="1:71" ht="13.5" customHeight="1" x14ac:dyDescent="0.25">
      <c r="A652" s="41"/>
      <c r="B652" s="41"/>
      <c r="C652" s="464"/>
      <c r="D652" s="464"/>
      <c r="E652" s="464"/>
      <c r="F652" s="464"/>
      <c r="G652" s="464"/>
      <c r="H652" s="464"/>
      <c r="I652" s="464"/>
      <c r="J652" s="464"/>
      <c r="K652" s="464"/>
      <c r="L652" s="464"/>
      <c r="M652" s="464"/>
      <c r="N652" s="464"/>
      <c r="O652" s="464"/>
      <c r="P652" s="464"/>
      <c r="Q652" s="464"/>
      <c r="R652" s="464"/>
      <c r="S652" s="464"/>
      <c r="T652" s="464"/>
      <c r="U652" s="464"/>
      <c r="V652" s="464"/>
      <c r="W652" s="464"/>
      <c r="X652" s="464"/>
      <c r="Y652" s="60"/>
      <c r="Z652" s="60"/>
      <c r="AA652" s="60"/>
      <c r="AB652" s="60"/>
      <c r="AC652" s="41"/>
      <c r="AD652" s="41"/>
      <c r="AE652" s="41"/>
      <c r="AF652" s="41"/>
      <c r="AG652" s="60"/>
      <c r="AH652" s="60"/>
      <c r="AI652" s="60"/>
      <c r="AJ652" s="41"/>
      <c r="AK652" s="38"/>
      <c r="AL652" s="41"/>
      <c r="AM652" s="41"/>
      <c r="AN652" s="41"/>
      <c r="AO652" s="41"/>
      <c r="AP652" s="41"/>
      <c r="AQ652" s="41"/>
      <c r="AR652" s="41"/>
      <c r="AS652" s="41"/>
      <c r="AT652" s="41"/>
      <c r="AU652" s="41"/>
      <c r="AV652" s="41"/>
      <c r="AW652" s="41"/>
      <c r="AX652" s="41"/>
      <c r="AY652" s="41"/>
      <c r="AZ652" s="41"/>
      <c r="BA652" s="41"/>
      <c r="BB652" s="41"/>
      <c r="BC652" s="41"/>
      <c r="BD652" s="41"/>
      <c r="BE652" s="41"/>
      <c r="BF652" s="41"/>
      <c r="BG652" s="41"/>
      <c r="BH652" s="41"/>
      <c r="BI652" s="41"/>
      <c r="BJ652" s="41"/>
      <c r="BK652" s="41"/>
      <c r="BL652" s="60"/>
      <c r="BM652" s="60"/>
      <c r="BN652" s="60"/>
      <c r="BO652" s="60"/>
      <c r="BP652" s="60"/>
      <c r="BQ652" s="60"/>
      <c r="BR652" s="60"/>
      <c r="BS652" s="60"/>
    </row>
    <row r="653" spans="1:71" ht="13.5" customHeight="1" x14ac:dyDescent="0.25">
      <c r="A653" s="41"/>
      <c r="B653" s="41" t="s">
        <v>1978</v>
      </c>
      <c r="C653" s="464"/>
      <c r="D653" s="464"/>
      <c r="E653" s="464"/>
      <c r="F653" s="464"/>
      <c r="G653" s="464"/>
      <c r="H653" s="464"/>
      <c r="I653" s="464"/>
      <c r="J653" s="464"/>
      <c r="K653" s="464"/>
      <c r="L653" s="464"/>
      <c r="M653" s="464"/>
      <c r="N653" s="464"/>
      <c r="O653" s="464"/>
      <c r="P653" s="464"/>
      <c r="Q653" s="464"/>
      <c r="R653" s="464"/>
      <c r="S653" s="464"/>
      <c r="T653" s="464"/>
      <c r="U653" s="464"/>
      <c r="V653" s="464"/>
      <c r="W653" s="464"/>
      <c r="X653" s="464"/>
      <c r="Y653" s="60"/>
      <c r="Z653" s="60"/>
      <c r="AA653" s="60"/>
      <c r="AB653" s="60"/>
      <c r="AC653" s="41"/>
      <c r="AD653" s="41"/>
      <c r="AE653" s="41"/>
      <c r="AF653" s="41"/>
      <c r="AG653" s="60"/>
      <c r="AH653" s="60"/>
      <c r="AI653" s="60"/>
      <c r="AJ653" s="41"/>
      <c r="AK653" s="38"/>
      <c r="AL653" s="41"/>
      <c r="AM653" s="41"/>
      <c r="AN653" s="41"/>
      <c r="AO653" s="41"/>
      <c r="AP653" s="41"/>
      <c r="AQ653" s="41"/>
      <c r="AR653" s="41"/>
      <c r="AS653" s="41"/>
      <c r="AT653" s="41"/>
      <c r="AU653" s="41"/>
      <c r="AV653" s="41"/>
      <c r="AW653" s="41"/>
      <c r="AX653" s="41"/>
      <c r="AY653" s="41"/>
      <c r="AZ653" s="41"/>
      <c r="BA653" s="41"/>
      <c r="BB653" s="41"/>
      <c r="BC653" s="41"/>
      <c r="BD653" s="41"/>
      <c r="BE653" s="41"/>
      <c r="BF653" s="41"/>
      <c r="BG653" s="41"/>
      <c r="BH653" s="41"/>
      <c r="BI653" s="41"/>
      <c r="BJ653" s="41"/>
      <c r="BK653" s="41"/>
      <c r="BL653" s="60"/>
      <c r="BM653" s="60"/>
      <c r="BN653" s="60"/>
      <c r="BO653" s="60"/>
      <c r="BP653" s="60"/>
      <c r="BQ653" s="60"/>
      <c r="BR653" s="60"/>
      <c r="BS653" s="60"/>
    </row>
    <row r="654" spans="1:71" ht="13.5" customHeight="1" x14ac:dyDescent="0.25">
      <c r="A654" s="41"/>
      <c r="B654" s="60" t="s">
        <v>1979</v>
      </c>
      <c r="C654" s="60"/>
      <c r="D654" s="60"/>
      <c r="E654" s="60"/>
      <c r="F654" s="60"/>
      <c r="G654" s="60"/>
      <c r="H654" s="60"/>
      <c r="I654" s="60"/>
      <c r="J654" s="60"/>
      <c r="K654" s="60"/>
      <c r="L654" s="60"/>
      <c r="M654" s="60"/>
      <c r="N654" s="60"/>
      <c r="O654" s="60"/>
      <c r="P654" s="60"/>
      <c r="Q654" s="60"/>
      <c r="R654" s="60"/>
      <c r="S654" s="60"/>
      <c r="T654" s="60"/>
      <c r="U654" s="60"/>
      <c r="V654" s="60"/>
      <c r="W654" s="60"/>
      <c r="X654" s="60"/>
      <c r="Y654" s="41"/>
      <c r="Z654" s="41"/>
      <c r="AA654" s="41"/>
      <c r="AB654" s="41"/>
      <c r="AC654" s="60"/>
      <c r="AD654" s="60"/>
      <c r="AE654" s="60"/>
      <c r="AF654" s="60"/>
      <c r="AG654" s="60"/>
      <c r="AH654" s="60"/>
      <c r="AI654" s="60"/>
      <c r="AJ654" s="41"/>
      <c r="AK654" s="41" t="s">
        <v>1980</v>
      </c>
      <c r="AL654" s="464"/>
      <c r="AM654" s="464"/>
      <c r="AN654" s="464"/>
      <c r="AO654" s="464"/>
      <c r="AP654" s="464"/>
      <c r="AQ654" s="464"/>
      <c r="AR654" s="464"/>
      <c r="AS654" s="464"/>
      <c r="AT654" s="464"/>
      <c r="AU654" s="464"/>
      <c r="AV654" s="464"/>
      <c r="AW654" s="464"/>
      <c r="AX654" s="464"/>
      <c r="AY654" s="464"/>
      <c r="AZ654" s="464"/>
      <c r="BA654" s="464"/>
      <c r="BB654" s="464"/>
      <c r="BC654" s="464"/>
      <c r="BD654" s="464"/>
      <c r="BE654" s="464"/>
      <c r="BF654" s="464"/>
      <c r="BG654" s="464"/>
      <c r="BH654" s="464"/>
      <c r="BI654" s="464"/>
      <c r="BJ654" s="464"/>
      <c r="BK654" s="464"/>
      <c r="BL654" s="60"/>
      <c r="BM654" s="60"/>
      <c r="BN654" s="60"/>
      <c r="BO654" s="60"/>
      <c r="BP654" s="60"/>
      <c r="BQ654" s="60"/>
      <c r="BR654" s="60"/>
      <c r="BS654" s="60"/>
    </row>
    <row r="655" spans="1:71" ht="13.5" customHeight="1" x14ac:dyDescent="0.25">
      <c r="A655" s="41"/>
      <c r="B655" s="60"/>
      <c r="C655" s="60"/>
      <c r="D655" s="60"/>
      <c r="E655" s="60"/>
      <c r="F655" s="60"/>
      <c r="G655" s="60"/>
      <c r="H655" s="60"/>
      <c r="I655" s="60"/>
      <c r="J655" s="60"/>
      <c r="K655" s="60"/>
      <c r="L655" s="60"/>
      <c r="M655" s="60"/>
      <c r="N655" s="60"/>
      <c r="O655" s="60"/>
      <c r="P655" s="60"/>
      <c r="Q655" s="60"/>
      <c r="R655" s="60"/>
      <c r="S655" s="60"/>
      <c r="T655" s="60"/>
      <c r="U655" s="60"/>
      <c r="V655" s="60"/>
      <c r="W655" s="60"/>
      <c r="X655" s="60"/>
      <c r="Y655" s="464"/>
      <c r="Z655" s="464"/>
      <c r="AA655" s="464"/>
      <c r="AB655" s="464"/>
      <c r="AC655" s="60"/>
      <c r="AD655" s="60"/>
      <c r="AE655" s="60"/>
      <c r="AF655" s="60"/>
      <c r="AG655" s="60"/>
      <c r="AH655" s="60"/>
      <c r="AI655" s="60"/>
      <c r="AJ655" s="41"/>
      <c r="AK655" s="41" t="s">
        <v>1981</v>
      </c>
      <c r="AL655" s="464"/>
      <c r="AM655" s="464"/>
      <c r="AN655" s="464"/>
      <c r="AO655" s="464"/>
      <c r="AP655" s="464"/>
      <c r="AQ655" s="464"/>
      <c r="AR655" s="464"/>
      <c r="AS655" s="464"/>
      <c r="AT655" s="464"/>
      <c r="AU655" s="464"/>
      <c r="AV655" s="464"/>
      <c r="AW655" s="464"/>
      <c r="AX655" s="464"/>
      <c r="AY655" s="464"/>
      <c r="AZ655" s="464"/>
      <c r="BA655" s="464"/>
      <c r="BB655" s="464"/>
      <c r="BC655" s="464"/>
      <c r="BD655" s="464"/>
      <c r="BE655" s="464"/>
      <c r="BF655" s="464"/>
      <c r="BG655" s="464"/>
      <c r="BH655" s="464"/>
      <c r="BI655" s="464"/>
      <c r="BJ655" s="464"/>
      <c r="BK655" s="464"/>
      <c r="BL655" s="60"/>
      <c r="BM655" s="60"/>
      <c r="BN655" s="60"/>
      <c r="BO655" s="60"/>
      <c r="BP655" s="60"/>
      <c r="BQ655" s="60"/>
      <c r="BR655" s="60"/>
      <c r="BS655" s="60"/>
    </row>
    <row r="656" spans="1:71" ht="13.5" customHeight="1" x14ac:dyDescent="0.25">
      <c r="A656" s="41"/>
      <c r="B656" s="268" t="s">
        <v>1982</v>
      </c>
      <c r="C656" s="112"/>
      <c r="D656" s="112"/>
      <c r="E656" s="112"/>
      <c r="F656" s="266"/>
      <c r="G656" s="112" t="s">
        <v>1983</v>
      </c>
      <c r="H656" s="112"/>
      <c r="I656" s="112"/>
      <c r="J656" s="112"/>
      <c r="K656" s="266"/>
      <c r="L656" s="41"/>
      <c r="M656" s="41"/>
      <c r="N656" s="41"/>
      <c r="O656" s="41"/>
      <c r="P656" s="41"/>
      <c r="Q656" s="41"/>
      <c r="R656" s="41"/>
      <c r="S656" s="41"/>
      <c r="T656" s="41"/>
      <c r="U656" s="41"/>
      <c r="V656" s="41"/>
      <c r="W656" s="41"/>
      <c r="X656" s="41"/>
      <c r="Y656" s="41"/>
      <c r="Z656" s="41"/>
      <c r="AA656" s="41"/>
      <c r="AB656" s="41"/>
      <c r="AC656" s="60"/>
      <c r="AD656" s="60"/>
      <c r="AE656" s="60"/>
      <c r="AF656" s="60"/>
      <c r="AG656" s="60"/>
      <c r="AH656" s="60"/>
      <c r="AI656" s="60"/>
      <c r="AJ656" s="41"/>
      <c r="AK656" s="41" t="s">
        <v>1984</v>
      </c>
      <c r="AL656" s="464"/>
      <c r="AM656" s="464"/>
      <c r="AN656" s="464"/>
      <c r="AO656" s="464"/>
      <c r="AP656" s="464"/>
      <c r="AQ656" s="464"/>
      <c r="AR656" s="464"/>
      <c r="AS656" s="464"/>
      <c r="AT656" s="464"/>
      <c r="AU656" s="464"/>
      <c r="AV656" s="464"/>
      <c r="AW656" s="464"/>
      <c r="AX656" s="464"/>
      <c r="AY656" s="464"/>
      <c r="AZ656" s="464"/>
      <c r="BA656" s="464"/>
      <c r="BB656" s="464"/>
      <c r="BC656" s="464"/>
      <c r="BD656" s="464"/>
      <c r="BE656" s="464"/>
      <c r="BF656" s="464"/>
      <c r="BG656" s="464"/>
      <c r="BH656" s="464"/>
      <c r="BI656" s="464"/>
      <c r="BJ656" s="464"/>
      <c r="BK656" s="464"/>
      <c r="BL656" s="60"/>
      <c r="BM656" s="60"/>
      <c r="BN656" s="60"/>
      <c r="BO656" s="60"/>
      <c r="BP656" s="60"/>
      <c r="BQ656" s="60"/>
      <c r="BR656" s="60"/>
      <c r="BS656" s="60"/>
    </row>
    <row r="657" spans="1:71" ht="13.5" customHeight="1" x14ac:dyDescent="0.25">
      <c r="A657" s="41"/>
      <c r="B657" s="777">
        <v>6</v>
      </c>
      <c r="C657" s="529"/>
      <c r="D657" s="529"/>
      <c r="E657" s="529"/>
      <c r="F657" s="530"/>
      <c r="G657" s="785">
        <v>32</v>
      </c>
      <c r="H657" s="529"/>
      <c r="I657" s="529"/>
      <c r="J657" s="529"/>
      <c r="K657" s="530"/>
      <c r="L657" s="41"/>
      <c r="M657" s="41"/>
      <c r="N657" s="41"/>
      <c r="O657" s="41"/>
      <c r="P657" s="41"/>
      <c r="Q657" s="41"/>
      <c r="R657" s="41"/>
      <c r="S657" s="41"/>
      <c r="T657" s="41"/>
      <c r="U657" s="41"/>
      <c r="V657" s="41"/>
      <c r="W657" s="41"/>
      <c r="X657" s="41"/>
      <c r="Y657" s="41"/>
      <c r="Z657" s="41"/>
      <c r="AA657" s="41"/>
      <c r="AB657" s="41"/>
      <c r="AC657" s="60"/>
      <c r="AD657" s="60"/>
      <c r="AE657" s="60"/>
      <c r="AF657" s="60"/>
      <c r="AG657" s="60"/>
      <c r="AH657" s="60"/>
      <c r="AI657" s="60"/>
      <c r="AJ657" s="41"/>
      <c r="AK657" s="41" t="s">
        <v>1985</v>
      </c>
      <c r="AL657" s="464"/>
      <c r="AM657" s="464"/>
      <c r="AN657" s="464"/>
      <c r="AO657" s="464"/>
      <c r="AP657" s="464"/>
      <c r="AQ657" s="464"/>
      <c r="AR657" s="464"/>
      <c r="AS657" s="464"/>
      <c r="AT657" s="464"/>
      <c r="AU657" s="464"/>
      <c r="AV657" s="464"/>
      <c r="AW657" s="464"/>
      <c r="AX657" s="464"/>
      <c r="AY657" s="464"/>
      <c r="AZ657" s="464"/>
      <c r="BA657" s="464"/>
      <c r="BB657" s="464"/>
      <c r="BC657" s="464"/>
      <c r="BD657" s="464"/>
      <c r="BE657" s="464"/>
      <c r="BF657" s="464"/>
      <c r="BG657" s="464"/>
      <c r="BH657" s="464"/>
      <c r="BI657" s="464"/>
      <c r="BJ657" s="464"/>
      <c r="BK657" s="464"/>
      <c r="BL657" s="60"/>
      <c r="BM657" s="60"/>
      <c r="BN657" s="60"/>
      <c r="BO657" s="60"/>
      <c r="BP657" s="60"/>
      <c r="BQ657" s="60"/>
      <c r="BR657" s="60"/>
      <c r="BS657" s="60"/>
    </row>
    <row r="658" spans="1:71" ht="13.5" customHeight="1" x14ac:dyDescent="0.25">
      <c r="A658" s="41"/>
      <c r="B658" s="779">
        <v>8</v>
      </c>
      <c r="C658" s="505"/>
      <c r="D658" s="505"/>
      <c r="E658" s="505"/>
      <c r="F658" s="532"/>
      <c r="G658" s="783">
        <v>36</v>
      </c>
      <c r="H658" s="505"/>
      <c r="I658" s="505"/>
      <c r="J658" s="505"/>
      <c r="K658" s="532"/>
      <c r="L658" s="41"/>
      <c r="M658" s="41"/>
      <c r="N658" s="41"/>
      <c r="O658" s="41"/>
      <c r="P658" s="41"/>
      <c r="Q658" s="41"/>
      <c r="R658" s="41"/>
      <c r="S658" s="41"/>
      <c r="T658" s="41"/>
      <c r="U658" s="41"/>
      <c r="V658" s="41"/>
      <c r="W658" s="41"/>
      <c r="X658" s="41"/>
      <c r="Y658" s="41"/>
      <c r="Z658" s="41"/>
      <c r="AA658" s="41"/>
      <c r="AB658" s="41"/>
      <c r="AC658" s="60"/>
      <c r="AD658" s="60"/>
      <c r="AE658" s="60"/>
      <c r="AF658" s="60"/>
      <c r="AG658" s="60"/>
      <c r="AH658" s="60"/>
      <c r="AI658" s="60"/>
      <c r="AJ658" s="41"/>
      <c r="AK658" s="41" t="s">
        <v>1986</v>
      </c>
      <c r="AL658" s="464"/>
      <c r="AM658" s="464"/>
      <c r="AN658" s="464"/>
      <c r="AO658" s="464"/>
      <c r="AP658" s="464"/>
      <c r="AQ658" s="464"/>
      <c r="AR658" s="464"/>
      <c r="AS658" s="464"/>
      <c r="AT658" s="464"/>
      <c r="AU658" s="464"/>
      <c r="AV658" s="464"/>
      <c r="AW658" s="464"/>
      <c r="AX658" s="464"/>
      <c r="AY658" s="464"/>
      <c r="AZ658" s="464"/>
      <c r="BA658" s="464"/>
      <c r="BB658" s="464"/>
      <c r="BC658" s="464"/>
      <c r="BD658" s="464"/>
      <c r="BE658" s="464"/>
      <c r="BF658" s="464"/>
      <c r="BG658" s="464"/>
      <c r="BH658" s="464"/>
      <c r="BI658" s="464"/>
      <c r="BJ658" s="464"/>
      <c r="BK658" s="464"/>
      <c r="BL658" s="60"/>
      <c r="BM658" s="60"/>
      <c r="BN658" s="60"/>
      <c r="BO658" s="60"/>
      <c r="BP658" s="60"/>
      <c r="BQ658" s="60"/>
      <c r="BR658" s="60"/>
      <c r="BS658" s="60"/>
    </row>
    <row r="659" spans="1:71" ht="13.5" customHeight="1" x14ac:dyDescent="0.25">
      <c r="A659" s="41"/>
      <c r="B659" s="779">
        <v>12</v>
      </c>
      <c r="C659" s="505"/>
      <c r="D659" s="505"/>
      <c r="E659" s="505"/>
      <c r="F659" s="532"/>
      <c r="G659" s="783">
        <v>40</v>
      </c>
      <c r="H659" s="505"/>
      <c r="I659" s="505"/>
      <c r="J659" s="505"/>
      <c r="K659" s="532"/>
      <c r="L659" s="41"/>
      <c r="M659" s="41"/>
      <c r="N659" s="41"/>
      <c r="O659" s="41"/>
      <c r="P659" s="41"/>
      <c r="Q659" s="41"/>
      <c r="R659" s="41"/>
      <c r="S659" s="41"/>
      <c r="T659" s="41"/>
      <c r="U659" s="41"/>
      <c r="V659" s="41"/>
      <c r="W659" s="41"/>
      <c r="X659" s="41"/>
      <c r="Y659" s="41"/>
      <c r="Z659" s="41"/>
      <c r="AA659" s="41"/>
      <c r="AB659" s="41"/>
      <c r="AC659" s="60"/>
      <c r="AD659" s="60"/>
      <c r="AE659" s="60"/>
      <c r="AF659" s="60"/>
      <c r="AG659" s="60"/>
      <c r="AH659" s="60"/>
      <c r="AI659" s="60"/>
      <c r="AJ659" s="41"/>
      <c r="AK659" s="41" t="s">
        <v>1987</v>
      </c>
      <c r="AL659" s="41"/>
      <c r="AM659" s="41"/>
      <c r="AN659" s="41"/>
      <c r="AO659" s="41"/>
      <c r="AP659" s="41"/>
      <c r="AQ659" s="41"/>
      <c r="AR659" s="41"/>
      <c r="AS659" s="41"/>
      <c r="AT659" s="41"/>
      <c r="AU659" s="41"/>
      <c r="AV659" s="41"/>
      <c r="AW659" s="41"/>
      <c r="AX659" s="41"/>
      <c r="AY659" s="41"/>
      <c r="AZ659" s="41"/>
      <c r="BA659" s="41"/>
      <c r="BB659" s="41"/>
      <c r="BC659" s="41"/>
      <c r="BD659" s="41"/>
      <c r="BE659" s="41"/>
      <c r="BF659" s="41"/>
      <c r="BG659" s="41"/>
      <c r="BH659" s="41"/>
      <c r="BI659" s="41"/>
      <c r="BJ659" s="41"/>
      <c r="BK659" s="41"/>
      <c r="BL659" s="60"/>
      <c r="BM659" s="60"/>
      <c r="BN659" s="60"/>
      <c r="BO659" s="60"/>
      <c r="BP659" s="60"/>
      <c r="BQ659" s="60"/>
      <c r="BR659" s="60"/>
      <c r="BS659" s="60"/>
    </row>
    <row r="660" spans="1:71" ht="13.5" customHeight="1" x14ac:dyDescent="0.25">
      <c r="A660" s="41"/>
      <c r="B660" s="594">
        <v>20</v>
      </c>
      <c r="C660" s="503"/>
      <c r="D660" s="503"/>
      <c r="E660" s="503"/>
      <c r="F660" s="524"/>
      <c r="G660" s="784">
        <v>45</v>
      </c>
      <c r="H660" s="503"/>
      <c r="I660" s="503"/>
      <c r="J660" s="503"/>
      <c r="K660" s="524"/>
      <c r="L660" s="41"/>
      <c r="M660" s="41"/>
      <c r="N660" s="41"/>
      <c r="O660" s="41"/>
      <c r="P660" s="41"/>
      <c r="Q660" s="41"/>
      <c r="R660" s="41"/>
      <c r="S660" s="41"/>
      <c r="T660" s="41"/>
      <c r="U660" s="41"/>
      <c r="V660" s="41"/>
      <c r="W660" s="41"/>
      <c r="X660" s="41"/>
      <c r="Y660" s="41"/>
      <c r="Z660" s="41"/>
      <c r="AA660" s="41"/>
      <c r="AB660" s="41"/>
      <c r="AC660" s="60"/>
      <c r="AD660" s="60"/>
      <c r="AE660" s="60"/>
      <c r="AF660" s="60"/>
      <c r="AG660" s="60"/>
      <c r="AH660" s="60"/>
      <c r="AI660" s="60"/>
      <c r="AJ660" s="41"/>
      <c r="AK660" s="41"/>
      <c r="AL660" s="41"/>
      <c r="AM660" s="41"/>
      <c r="AN660" s="41"/>
      <c r="AO660" s="41"/>
      <c r="AP660" s="41"/>
      <c r="AQ660" s="41"/>
      <c r="AR660" s="41"/>
      <c r="AS660" s="41"/>
      <c r="AT660" s="41"/>
      <c r="AU660" s="41"/>
      <c r="AV660" s="41"/>
      <c r="AW660" s="41"/>
      <c r="AX660" s="41"/>
      <c r="AY660" s="41"/>
      <c r="AZ660" s="41"/>
      <c r="BA660" s="41"/>
      <c r="BB660" s="41"/>
      <c r="BC660" s="41"/>
      <c r="BD660" s="41"/>
      <c r="BE660" s="41"/>
      <c r="BF660" s="41"/>
      <c r="BG660" s="41"/>
      <c r="BH660" s="41"/>
      <c r="BI660" s="41"/>
      <c r="BJ660" s="41"/>
      <c r="BK660" s="41"/>
      <c r="BL660" s="60"/>
      <c r="BM660" s="60"/>
      <c r="BN660" s="60"/>
      <c r="BO660" s="60"/>
      <c r="BP660" s="60"/>
      <c r="BQ660" s="60"/>
      <c r="BR660" s="60"/>
      <c r="BS660" s="60"/>
    </row>
    <row r="661" spans="1:71" ht="13.5" customHeight="1" x14ac:dyDescent="0.25">
      <c r="A661" s="41"/>
      <c r="B661" s="60"/>
      <c r="C661" s="60"/>
      <c r="D661" s="60"/>
      <c r="E661" s="60"/>
      <c r="F661" s="60"/>
      <c r="G661" s="60"/>
      <c r="H661" s="60"/>
      <c r="I661" s="60"/>
      <c r="J661" s="60"/>
      <c r="K661" s="60"/>
      <c r="L661" s="60"/>
      <c r="M661" s="60"/>
      <c r="N661" s="60"/>
      <c r="O661" s="60"/>
      <c r="P661" s="60"/>
      <c r="Q661" s="60"/>
      <c r="R661" s="60"/>
      <c r="S661" s="60"/>
      <c r="T661" s="60"/>
      <c r="U661" s="60"/>
      <c r="V661" s="60"/>
      <c r="W661" s="60"/>
      <c r="X661" s="60"/>
      <c r="Y661" s="60"/>
      <c r="Z661" s="60"/>
      <c r="AA661" s="60"/>
      <c r="AB661" s="60"/>
      <c r="AC661" s="60"/>
      <c r="AD661" s="60"/>
      <c r="AE661" s="60"/>
      <c r="AF661" s="60"/>
      <c r="AG661" s="60"/>
      <c r="AH661" s="60"/>
      <c r="AI661" s="60"/>
      <c r="AJ661" s="41"/>
      <c r="AK661" s="60"/>
      <c r="AL661" s="60"/>
      <c r="AM661" s="60"/>
      <c r="AN661" s="60"/>
      <c r="AO661" s="60"/>
      <c r="AP661" s="60"/>
      <c r="AQ661" s="60"/>
      <c r="AR661" s="60"/>
      <c r="AS661" s="60"/>
      <c r="AT661" s="60"/>
      <c r="AU661" s="60"/>
      <c r="AV661" s="60"/>
      <c r="AW661" s="60"/>
      <c r="AX661" s="60"/>
      <c r="AY661" s="60"/>
      <c r="AZ661" s="60"/>
      <c r="BA661" s="60"/>
      <c r="BB661" s="60"/>
      <c r="BC661" s="60"/>
      <c r="BD661" s="60"/>
      <c r="BE661" s="60"/>
      <c r="BF661" s="60"/>
      <c r="BG661" s="60"/>
      <c r="BH661" s="60"/>
      <c r="BI661" s="60"/>
      <c r="BJ661" s="60"/>
      <c r="BK661" s="60"/>
      <c r="BL661" s="60"/>
      <c r="BM661" s="60"/>
      <c r="BN661" s="60"/>
      <c r="BO661" s="60"/>
      <c r="BP661" s="60"/>
      <c r="BQ661" s="60"/>
      <c r="BR661" s="60"/>
      <c r="BS661" s="60"/>
    </row>
    <row r="662" spans="1:71" ht="13.5" customHeight="1" x14ac:dyDescent="0.25">
      <c r="A662" s="41"/>
      <c r="B662" s="60"/>
      <c r="C662" s="60"/>
      <c r="D662" s="60"/>
      <c r="E662" s="60"/>
      <c r="F662" s="60"/>
      <c r="G662" s="60"/>
      <c r="H662" s="60"/>
      <c r="I662" s="60"/>
      <c r="J662" s="60"/>
      <c r="K662" s="60"/>
      <c r="L662" s="60"/>
      <c r="M662" s="60"/>
      <c r="N662" s="60"/>
      <c r="O662" s="60"/>
      <c r="P662" s="60"/>
      <c r="Q662" s="60"/>
      <c r="R662" s="60"/>
      <c r="S662" s="60"/>
      <c r="T662" s="60"/>
      <c r="U662" s="60"/>
      <c r="V662" s="41"/>
      <c r="W662" s="41"/>
      <c r="X662" s="60"/>
      <c r="Y662" s="60"/>
      <c r="Z662" s="60"/>
      <c r="AA662" s="60"/>
      <c r="AB662" s="60"/>
      <c r="AC662" s="60"/>
      <c r="AD662" s="60"/>
      <c r="AE662" s="60"/>
      <c r="AF662" s="60"/>
      <c r="AG662" s="60"/>
      <c r="AH662" s="60"/>
      <c r="AI662" s="60"/>
      <c r="AJ662" s="41"/>
      <c r="AK662" s="60"/>
      <c r="AL662" s="60"/>
      <c r="AM662" s="60"/>
      <c r="AN662" s="60"/>
      <c r="AO662" s="60"/>
      <c r="AP662" s="60"/>
      <c r="AQ662" s="60"/>
      <c r="AR662" s="60"/>
      <c r="AS662" s="60"/>
      <c r="AT662" s="60"/>
      <c r="AU662" s="60"/>
      <c r="AV662" s="60"/>
      <c r="AW662" s="60"/>
      <c r="AX662" s="60"/>
      <c r="AY662" s="60"/>
      <c r="AZ662" s="60"/>
      <c r="BA662" s="60"/>
      <c r="BB662" s="60"/>
      <c r="BC662" s="60"/>
      <c r="BD662" s="60"/>
      <c r="BE662" s="60"/>
      <c r="BF662" s="60"/>
      <c r="BG662" s="60"/>
      <c r="BH662" s="60"/>
      <c r="BI662" s="60"/>
      <c r="BJ662" s="60"/>
      <c r="BK662" s="60"/>
      <c r="BL662" s="60"/>
      <c r="BM662" s="60"/>
      <c r="BN662" s="60"/>
      <c r="BO662" s="60"/>
      <c r="BP662" s="60"/>
      <c r="BQ662" s="60"/>
      <c r="BR662" s="60"/>
      <c r="BS662" s="60"/>
    </row>
    <row r="663" spans="1:71" ht="13.5" customHeight="1" x14ac:dyDescent="0.25">
      <c r="A663" s="41"/>
      <c r="B663" s="60"/>
      <c r="C663" s="60"/>
      <c r="D663" s="60"/>
      <c r="E663" s="60"/>
      <c r="F663" s="60"/>
      <c r="G663" s="60"/>
      <c r="H663" s="60"/>
      <c r="I663" s="60"/>
      <c r="J663" s="60"/>
      <c r="K663" s="60"/>
      <c r="L663" s="60"/>
      <c r="M663" s="60"/>
      <c r="N663" s="60"/>
      <c r="O663" s="60"/>
      <c r="P663" s="60"/>
      <c r="Q663" s="60"/>
      <c r="R663" s="60"/>
      <c r="S663" s="60"/>
      <c r="T663" s="60"/>
      <c r="U663" s="60"/>
      <c r="V663" s="60"/>
      <c r="W663" s="60"/>
      <c r="X663" s="60"/>
      <c r="Y663" s="60"/>
      <c r="Z663" s="60"/>
      <c r="AA663" s="60"/>
      <c r="AB663" s="60"/>
      <c r="AC663" s="60"/>
      <c r="AD663" s="60"/>
      <c r="AE663" s="60"/>
      <c r="AF663" s="60"/>
      <c r="AG663" s="60"/>
      <c r="AH663" s="60"/>
      <c r="AI663" s="60"/>
      <c r="AJ663" s="41"/>
      <c r="AK663" s="60"/>
      <c r="AL663" s="60"/>
      <c r="AM663" s="60"/>
      <c r="AN663" s="60"/>
      <c r="AO663" s="60"/>
      <c r="AP663" s="60"/>
      <c r="AQ663" s="60"/>
      <c r="AR663" s="60"/>
      <c r="AS663" s="60"/>
      <c r="AT663" s="60"/>
      <c r="AU663" s="60"/>
      <c r="AV663" s="60"/>
      <c r="AW663" s="60"/>
      <c r="AX663" s="60"/>
      <c r="AY663" s="60"/>
      <c r="AZ663" s="60"/>
      <c r="BA663" s="60"/>
      <c r="BB663" s="60"/>
      <c r="BC663" s="60"/>
      <c r="BD663" s="60"/>
      <c r="BE663" s="60"/>
      <c r="BF663" s="60"/>
      <c r="BG663" s="60"/>
      <c r="BH663" s="60"/>
      <c r="BI663" s="60"/>
      <c r="BJ663" s="60"/>
      <c r="BK663" s="60"/>
      <c r="BL663" s="60"/>
      <c r="BM663" s="60"/>
      <c r="BN663" s="60"/>
      <c r="BO663" s="60"/>
      <c r="BP663" s="60"/>
      <c r="BQ663" s="60"/>
      <c r="BR663" s="60"/>
      <c r="BS663" s="60"/>
    </row>
    <row r="664" spans="1:71" ht="13.5" customHeight="1" x14ac:dyDescent="0.25">
      <c r="A664" s="41"/>
      <c r="B664" s="60"/>
      <c r="C664" s="60"/>
      <c r="D664" s="60"/>
      <c r="E664" s="60"/>
      <c r="F664" s="60"/>
      <c r="G664" s="60"/>
      <c r="H664" s="60"/>
      <c r="I664" s="60"/>
      <c r="J664" s="60"/>
      <c r="K664" s="60"/>
      <c r="L664" s="60"/>
      <c r="M664" s="60"/>
      <c r="N664" s="60"/>
      <c r="O664" s="60"/>
      <c r="P664" s="60"/>
      <c r="Q664" s="60"/>
      <c r="R664" s="60"/>
      <c r="S664" s="60"/>
      <c r="T664" s="60"/>
      <c r="U664" s="60"/>
      <c r="V664" s="60"/>
      <c r="W664" s="60"/>
      <c r="X664" s="60"/>
      <c r="Y664" s="60"/>
      <c r="Z664" s="60"/>
      <c r="AA664" s="60"/>
      <c r="AB664" s="60"/>
      <c r="AC664" s="60"/>
      <c r="AD664" s="60"/>
      <c r="AE664" s="60"/>
      <c r="AF664" s="60"/>
      <c r="AG664" s="60"/>
      <c r="AH664" s="60"/>
      <c r="AI664" s="41"/>
      <c r="AJ664" s="60"/>
      <c r="AK664" s="60"/>
      <c r="AL664" s="60"/>
      <c r="AM664" s="60"/>
      <c r="AN664" s="60"/>
      <c r="AO664" s="60"/>
      <c r="AP664" s="60"/>
      <c r="AQ664" s="60"/>
      <c r="AR664" s="60"/>
      <c r="AS664" s="60"/>
      <c r="AT664" s="60"/>
      <c r="AU664" s="60"/>
      <c r="AV664" s="60"/>
      <c r="AW664" s="60"/>
      <c r="AX664" s="60"/>
      <c r="AY664" s="60"/>
      <c r="AZ664" s="60"/>
      <c r="BA664" s="60"/>
      <c r="BB664" s="60"/>
      <c r="BC664" s="60"/>
      <c r="BD664" s="60"/>
      <c r="BE664" s="60"/>
      <c r="BF664" s="60"/>
      <c r="BG664" s="60"/>
      <c r="BH664" s="60"/>
      <c r="BI664" s="60"/>
      <c r="BJ664" s="60"/>
      <c r="BK664" s="60"/>
      <c r="BL664" s="60"/>
      <c r="BM664" s="60"/>
      <c r="BN664" s="60"/>
      <c r="BO664" s="60"/>
      <c r="BP664" s="60"/>
      <c r="BQ664" s="60"/>
      <c r="BR664" s="60"/>
      <c r="BS664" s="60"/>
    </row>
    <row r="665" spans="1:71" ht="13.5" customHeight="1" x14ac:dyDescent="0.25">
      <c r="A665" s="41"/>
      <c r="B665" s="60"/>
      <c r="C665" s="60"/>
      <c r="D665" s="60"/>
      <c r="E665" s="60"/>
      <c r="F665" s="60"/>
      <c r="G665" s="60"/>
      <c r="H665" s="60"/>
      <c r="I665" s="60"/>
      <c r="J665" s="60"/>
      <c r="K665" s="60"/>
      <c r="L665" s="60"/>
      <c r="M665" s="60"/>
      <c r="N665" s="60"/>
      <c r="O665" s="60"/>
      <c r="P665" s="60"/>
      <c r="Q665" s="60"/>
      <c r="R665" s="60"/>
      <c r="S665" s="60"/>
      <c r="T665" s="60"/>
      <c r="U665" s="60"/>
      <c r="V665" s="60"/>
      <c r="W665" s="60"/>
      <c r="X665" s="60"/>
      <c r="Y665" s="60"/>
      <c r="Z665" s="60"/>
      <c r="AA665" s="60"/>
      <c r="AB665" s="60"/>
      <c r="AC665" s="60"/>
      <c r="AD665" s="60"/>
      <c r="AE665" s="60"/>
      <c r="AF665" s="60"/>
      <c r="AG665" s="60"/>
      <c r="AH665" s="60"/>
      <c r="AI665" s="41"/>
      <c r="AJ665" s="60"/>
      <c r="AK665" s="60"/>
      <c r="AL665" s="60"/>
      <c r="AM665" s="60"/>
      <c r="AN665" s="60"/>
      <c r="AO665" s="60"/>
      <c r="AP665" s="60"/>
      <c r="AQ665" s="60"/>
      <c r="AR665" s="60"/>
      <c r="AS665" s="60"/>
      <c r="AT665" s="60"/>
      <c r="AU665" s="60"/>
      <c r="AV665" s="60"/>
      <c r="AW665" s="60"/>
      <c r="AX665" s="60"/>
      <c r="AY665" s="60"/>
      <c r="AZ665" s="60"/>
      <c r="BA665" s="60"/>
      <c r="BB665" s="60"/>
      <c r="BC665" s="60"/>
      <c r="BD665" s="60"/>
      <c r="BE665" s="60"/>
      <c r="BF665" s="60"/>
      <c r="BG665" s="60"/>
      <c r="BH665" s="60"/>
      <c r="BI665" s="60"/>
      <c r="BJ665" s="60"/>
      <c r="BK665" s="60"/>
      <c r="BL665" s="60"/>
      <c r="BM665" s="60"/>
      <c r="BN665" s="60"/>
      <c r="BO665" s="60"/>
      <c r="BP665" s="60"/>
      <c r="BQ665" s="60"/>
      <c r="BR665" s="60"/>
      <c r="BS665" s="60"/>
    </row>
    <row r="666" spans="1:71" ht="13.5" customHeight="1" x14ac:dyDescent="0.25">
      <c r="A666" s="41"/>
      <c r="B666" s="286"/>
      <c r="C666" s="286"/>
      <c r="D666" s="465"/>
      <c r="E666" s="286"/>
      <c r="F666" s="286"/>
      <c r="G666" s="286"/>
      <c r="H666" s="286"/>
      <c r="I666" s="286"/>
      <c r="J666" s="286"/>
      <c r="K666" s="286"/>
      <c r="L666" s="286"/>
      <c r="M666" s="286"/>
      <c r="N666" s="286"/>
      <c r="O666" s="286"/>
      <c r="P666" s="286"/>
      <c r="Q666" s="286"/>
      <c r="R666" s="286"/>
      <c r="S666" s="286"/>
      <c r="T666" s="286"/>
      <c r="U666" s="286"/>
      <c r="V666" s="286"/>
      <c r="W666" s="286"/>
      <c r="X666" s="286"/>
      <c r="Y666" s="286"/>
      <c r="Z666" s="286"/>
      <c r="AA666" s="286"/>
      <c r="AB666" s="286"/>
      <c r="AC666" s="286"/>
      <c r="AD666" s="286"/>
      <c r="AE666" s="465"/>
      <c r="AF666" s="465"/>
      <c r="AG666" s="465"/>
      <c r="AH666" s="465"/>
      <c r="AI666" s="38"/>
      <c r="AJ666" s="60"/>
      <c r="AK666" s="286"/>
      <c r="AL666" s="286"/>
      <c r="AM666" s="465"/>
      <c r="AN666" s="286"/>
      <c r="AO666" s="286"/>
      <c r="AP666" s="286"/>
      <c r="AQ666" s="286"/>
      <c r="AR666" s="286"/>
      <c r="AS666" s="286"/>
      <c r="AT666" s="286"/>
      <c r="AU666" s="286"/>
      <c r="AV666" s="286"/>
      <c r="AW666" s="286"/>
      <c r="AX666" s="286"/>
      <c r="AY666" s="286"/>
      <c r="AZ666" s="286"/>
      <c r="BA666" s="286"/>
      <c r="BB666" s="286"/>
      <c r="BC666" s="286"/>
      <c r="BD666" s="286"/>
      <c r="BE666" s="286"/>
      <c r="BF666" s="286"/>
      <c r="BG666" s="286"/>
      <c r="BH666" s="286"/>
      <c r="BI666" s="286"/>
      <c r="BJ666" s="286"/>
      <c r="BK666" s="286"/>
      <c r="BL666" s="286"/>
      <c r="BM666" s="286"/>
      <c r="BN666" s="465"/>
      <c r="BO666" s="465"/>
      <c r="BP666" s="465"/>
      <c r="BQ666" s="465"/>
      <c r="BR666" s="465"/>
      <c r="BS666" s="60"/>
    </row>
    <row r="667" spans="1:71" ht="13.5" customHeight="1" x14ac:dyDescent="0.25">
      <c r="A667" s="41"/>
      <c r="B667" s="60"/>
      <c r="C667" s="38"/>
      <c r="D667" s="41"/>
      <c r="E667" s="41"/>
      <c r="F667" s="41"/>
      <c r="G667" s="41"/>
      <c r="H667" s="38"/>
      <c r="I667" s="41"/>
      <c r="J667" s="41"/>
      <c r="K667" s="41"/>
      <c r="L667" s="41"/>
      <c r="M667" s="41"/>
      <c r="N667" s="41"/>
      <c r="O667" s="60"/>
      <c r="P667" s="60"/>
      <c r="Q667" s="60"/>
      <c r="R667" s="60"/>
      <c r="S667" s="60"/>
      <c r="T667" s="60"/>
      <c r="U667" s="60"/>
      <c r="V667" s="60"/>
      <c r="W667" s="60"/>
      <c r="X667" s="60"/>
      <c r="Y667" s="60"/>
      <c r="Z667" s="60"/>
      <c r="AA667" s="60"/>
      <c r="AB667" s="60"/>
      <c r="AC667" s="60"/>
      <c r="AD667" s="60"/>
      <c r="AE667" s="60"/>
      <c r="AF667" s="60"/>
      <c r="AG667" s="60"/>
      <c r="AH667" s="60"/>
      <c r="AI667" s="41"/>
      <c r="AJ667" s="60"/>
      <c r="AK667" s="60"/>
      <c r="AL667" s="60"/>
      <c r="AM667" s="60"/>
      <c r="AN667" s="60"/>
      <c r="AO667" s="60"/>
      <c r="AP667" s="60"/>
      <c r="AQ667" s="60"/>
      <c r="AR667" s="60"/>
      <c r="AS667" s="60"/>
      <c r="AT667" s="60"/>
      <c r="AU667" s="60"/>
      <c r="AV667" s="60"/>
      <c r="AW667" s="60"/>
      <c r="AX667" s="60"/>
      <c r="AY667" s="60"/>
      <c r="AZ667" s="60"/>
      <c r="BA667" s="60"/>
      <c r="BB667" s="60"/>
      <c r="BC667" s="60"/>
      <c r="BD667" s="60"/>
      <c r="BE667" s="60"/>
      <c r="BF667" s="60"/>
      <c r="BG667" s="60"/>
      <c r="BH667" s="60"/>
      <c r="BI667" s="60"/>
      <c r="BJ667" s="60"/>
      <c r="BK667" s="60"/>
      <c r="BL667" s="60"/>
      <c r="BM667" s="60"/>
      <c r="BN667" s="60"/>
      <c r="BO667" s="60"/>
      <c r="BP667" s="60"/>
      <c r="BQ667" s="60"/>
      <c r="BR667" s="60"/>
      <c r="BS667" s="60"/>
    </row>
    <row r="668" spans="1:71" ht="13.5" customHeight="1" x14ac:dyDescent="0.25">
      <c r="A668" s="41"/>
      <c r="B668" s="41" t="s">
        <v>1988</v>
      </c>
      <c r="C668" s="60"/>
      <c r="D668" s="60"/>
      <c r="E668" s="60"/>
      <c r="F668" s="60"/>
      <c r="G668" s="60"/>
      <c r="H668" s="60"/>
      <c r="I668" s="60"/>
      <c r="J668" s="60"/>
      <c r="K668" s="60"/>
      <c r="L668" s="60"/>
      <c r="M668" s="60"/>
      <c r="N668" s="60"/>
      <c r="O668" s="60"/>
      <c r="P668" s="60"/>
      <c r="Q668" s="60"/>
      <c r="R668" s="60"/>
      <c r="S668" s="60"/>
      <c r="T668" s="60"/>
      <c r="U668" s="60"/>
      <c r="V668" s="60"/>
      <c r="W668" s="60"/>
      <c r="X668" s="60"/>
      <c r="Y668" s="60"/>
      <c r="Z668" s="60"/>
      <c r="AA668" s="60"/>
      <c r="AB668" s="60"/>
      <c r="AC668" s="60"/>
      <c r="AD668" s="60"/>
      <c r="AE668" s="60"/>
      <c r="AF668" s="60"/>
      <c r="AG668" s="60"/>
      <c r="AH668" s="60"/>
      <c r="AI668" s="41"/>
      <c r="AJ668" s="60"/>
      <c r="AK668" s="60"/>
      <c r="AL668" s="60"/>
      <c r="AM668" s="60"/>
      <c r="AN668" s="60"/>
      <c r="AO668" s="60"/>
      <c r="AP668" s="60"/>
      <c r="AQ668" s="60"/>
      <c r="AR668" s="60"/>
      <c r="AS668" s="60"/>
      <c r="AT668" s="60"/>
      <c r="AU668" s="60"/>
      <c r="AV668" s="60"/>
      <c r="AW668" s="60"/>
      <c r="AX668" s="60"/>
      <c r="AY668" s="60"/>
      <c r="AZ668" s="60"/>
      <c r="BA668" s="60"/>
      <c r="BB668" s="60"/>
      <c r="BC668" s="60"/>
      <c r="BD668" s="60"/>
      <c r="BE668" s="60"/>
      <c r="BF668" s="60"/>
      <c r="BG668" s="60"/>
      <c r="BH668" s="60"/>
      <c r="BI668" s="60"/>
      <c r="BJ668" s="60"/>
      <c r="BK668" s="60"/>
      <c r="BL668" s="60"/>
      <c r="BM668" s="60"/>
      <c r="BN668" s="60"/>
      <c r="BO668" s="60"/>
      <c r="BP668" s="60"/>
      <c r="BQ668" s="60"/>
      <c r="BR668" s="60"/>
      <c r="BS668" s="60"/>
    </row>
    <row r="669" spans="1:71" ht="13.5" customHeight="1" x14ac:dyDescent="0.25">
      <c r="A669" s="60"/>
      <c r="B669" s="60"/>
      <c r="C669" s="60"/>
      <c r="D669" s="60"/>
      <c r="E669" s="60"/>
      <c r="F669" s="60"/>
      <c r="G669" s="60"/>
      <c r="H669" s="60"/>
      <c r="I669" s="60"/>
      <c r="J669" s="60"/>
      <c r="K669" s="60"/>
      <c r="L669" s="60"/>
      <c r="M669" s="60"/>
      <c r="N669" s="60"/>
      <c r="O669" s="60"/>
      <c r="P669" s="60"/>
      <c r="Q669" s="60"/>
      <c r="R669" s="60"/>
      <c r="S669" s="60"/>
      <c r="T669" s="60"/>
      <c r="U669" s="60"/>
      <c r="V669" s="60"/>
      <c r="W669" s="60"/>
      <c r="X669" s="60"/>
      <c r="Y669" s="60"/>
      <c r="Z669" s="60"/>
      <c r="AA669" s="60"/>
      <c r="AB669" s="60"/>
      <c r="AC669" s="60"/>
      <c r="AD669" s="60"/>
      <c r="AE669" s="60"/>
      <c r="AF669" s="60"/>
      <c r="AG669" s="60"/>
      <c r="AH669" s="60"/>
      <c r="AI669" s="41"/>
      <c r="AJ669" s="60"/>
      <c r="AK669" s="60"/>
      <c r="AL669" s="60"/>
      <c r="AM669" s="60"/>
      <c r="AN669" s="60"/>
      <c r="AO669" s="60"/>
      <c r="AP669" s="60"/>
      <c r="AQ669" s="60"/>
      <c r="AR669" s="60"/>
      <c r="AS669" s="60"/>
      <c r="AT669" s="60"/>
      <c r="AU669" s="60"/>
      <c r="AV669" s="60"/>
      <c r="AW669" s="60"/>
      <c r="AX669" s="60"/>
      <c r="AY669" s="60"/>
      <c r="AZ669" s="60"/>
      <c r="BA669" s="60"/>
      <c r="BB669" s="60"/>
      <c r="BC669" s="60"/>
      <c r="BD669" s="60"/>
      <c r="BE669" s="60"/>
      <c r="BF669" s="60"/>
      <c r="BG669" s="60"/>
      <c r="BH669" s="60"/>
      <c r="BI669" s="60"/>
      <c r="BJ669" s="60"/>
      <c r="BK669" s="60"/>
      <c r="BL669" s="60"/>
      <c r="BM669" s="60"/>
      <c r="BN669" s="60"/>
      <c r="BO669" s="60"/>
      <c r="BP669" s="60"/>
      <c r="BQ669" s="60"/>
      <c r="BR669" s="60"/>
      <c r="BS669" s="60"/>
    </row>
    <row r="670" spans="1:71" ht="13.5" customHeight="1" x14ac:dyDescent="0.25">
      <c r="A670" s="60"/>
      <c r="B670" s="60"/>
      <c r="C670" s="60"/>
      <c r="D670" s="60"/>
      <c r="E670" s="60"/>
      <c r="F670" s="60"/>
      <c r="G670" s="60"/>
      <c r="H670" s="60"/>
      <c r="I670" s="60"/>
      <c r="J670" s="60"/>
      <c r="K670" s="60"/>
      <c r="L670" s="60"/>
      <c r="M670" s="60"/>
      <c r="N670" s="60"/>
      <c r="O670" s="60"/>
      <c r="P670" s="60"/>
      <c r="Q670" s="60"/>
      <c r="R670" s="60"/>
      <c r="S670" s="60"/>
      <c r="T670" s="60"/>
      <c r="U670" s="60"/>
      <c r="V670" s="60"/>
      <c r="W670" s="60"/>
      <c r="X670" s="60"/>
      <c r="Y670" s="60"/>
      <c r="Z670" s="60"/>
      <c r="AA670" s="60"/>
      <c r="AB670" s="60"/>
      <c r="AC670" s="60"/>
      <c r="AD670" s="60"/>
      <c r="AE670" s="60"/>
      <c r="AF670" s="60"/>
      <c r="AG670" s="60"/>
      <c r="AH670" s="60"/>
      <c r="AI670" s="41"/>
      <c r="AJ670" s="60"/>
      <c r="AK670" s="41" t="s">
        <v>1989</v>
      </c>
      <c r="AL670" s="60"/>
      <c r="AM670" s="60"/>
      <c r="AN670" s="60"/>
      <c r="AO670" s="60"/>
      <c r="AP670" s="60"/>
      <c r="AQ670" s="60"/>
      <c r="AR670" s="60"/>
      <c r="AS670" s="60"/>
      <c r="AT670" s="60"/>
      <c r="AU670" s="60"/>
      <c r="AV670" s="60"/>
      <c r="AW670" s="60"/>
      <c r="AX670" s="60"/>
      <c r="AY670" s="60"/>
      <c r="AZ670" s="60"/>
      <c r="BA670" s="60"/>
      <c r="BB670" s="60"/>
      <c r="BC670" s="60"/>
      <c r="BD670" s="60"/>
      <c r="BE670" s="60"/>
      <c r="BF670" s="60"/>
      <c r="BG670" s="60"/>
      <c r="BH670" s="41"/>
      <c r="BI670" s="41"/>
      <c r="BJ670" s="41"/>
      <c r="BK670" s="41"/>
      <c r="BL670" s="60"/>
      <c r="BM670" s="60"/>
      <c r="BN670" s="60"/>
      <c r="BO670" s="60"/>
      <c r="BP670" s="60"/>
      <c r="BQ670" s="60"/>
      <c r="BR670" s="60"/>
      <c r="BS670" s="60"/>
    </row>
    <row r="671" spans="1:71" ht="13.5" customHeight="1" x14ac:dyDescent="0.25">
      <c r="A671" s="41"/>
      <c r="B671" s="467" t="s">
        <v>1990</v>
      </c>
      <c r="C671" s="60"/>
      <c r="D671" s="60"/>
      <c r="E671" s="60"/>
      <c r="F671" s="60"/>
      <c r="G671" s="60"/>
      <c r="H671" s="60"/>
      <c r="I671" s="60"/>
      <c r="J671" s="60"/>
      <c r="K671" s="60"/>
      <c r="L671" s="60"/>
      <c r="M671" s="60"/>
      <c r="N671" s="60"/>
      <c r="O671" s="60"/>
      <c r="P671" s="60"/>
      <c r="Q671" s="60"/>
      <c r="R671" s="60"/>
      <c r="S671" s="60"/>
      <c r="T671" s="60"/>
      <c r="U671" s="60"/>
      <c r="V671" s="60"/>
      <c r="W671" s="60"/>
      <c r="X671" s="60"/>
      <c r="Y671" s="60"/>
      <c r="Z671" s="60"/>
      <c r="AA671" s="60"/>
      <c r="AB671" s="60"/>
      <c r="AC671" s="60"/>
      <c r="AD671" s="60"/>
      <c r="AE671" s="60"/>
      <c r="AF671" s="60"/>
      <c r="AG671" s="60"/>
      <c r="AH671" s="60"/>
      <c r="AI671" s="41"/>
      <c r="AJ671" s="60"/>
      <c r="AK671" s="41"/>
      <c r="AL671" s="41"/>
      <c r="AM671" s="41"/>
      <c r="AN671" s="41"/>
      <c r="AO671" s="41"/>
      <c r="AP671" s="41"/>
      <c r="AQ671" s="41"/>
      <c r="AR671" s="38"/>
      <c r="AS671" s="41"/>
      <c r="AT671" s="41"/>
      <c r="AU671" s="38"/>
      <c r="AV671" s="41"/>
      <c r="AW671" s="41"/>
      <c r="AX671" s="41"/>
      <c r="AY671" s="41"/>
      <c r="AZ671" s="41"/>
      <c r="BA671" s="60"/>
      <c r="BB671" s="60"/>
      <c r="BC671" s="60"/>
      <c r="BD671" s="60"/>
      <c r="BE671" s="60"/>
      <c r="BF671" s="60"/>
      <c r="BG671" s="60"/>
      <c r="BH671" s="41"/>
      <c r="BI671" s="41"/>
      <c r="BJ671" s="41"/>
      <c r="BK671" s="41"/>
      <c r="BL671" s="60"/>
      <c r="BM671" s="60"/>
      <c r="BN671" s="60"/>
      <c r="BO671" s="60"/>
      <c r="BP671" s="60"/>
      <c r="BQ671" s="60"/>
      <c r="BR671" s="60"/>
      <c r="BS671" s="60"/>
    </row>
    <row r="672" spans="1:71" ht="13.5" customHeight="1" x14ac:dyDescent="0.25">
      <c r="A672" s="41"/>
      <c r="B672" s="38" t="s">
        <v>1991</v>
      </c>
      <c r="C672" s="60"/>
      <c r="D672" s="60"/>
      <c r="E672" s="60"/>
      <c r="F672" s="60"/>
      <c r="G672" s="60"/>
      <c r="H672" s="60"/>
      <c r="I672" s="60"/>
      <c r="J672" s="60"/>
      <c r="K672" s="60"/>
      <c r="L672" s="60"/>
      <c r="M672" s="60"/>
      <c r="N672" s="60"/>
      <c r="O672" s="60"/>
      <c r="P672" s="60"/>
      <c r="Q672" s="60"/>
      <c r="R672" s="60"/>
      <c r="S672" s="60"/>
      <c r="T672" s="60"/>
      <c r="U672" s="60"/>
      <c r="V672" s="60"/>
      <c r="W672" s="60"/>
      <c r="X672" s="60"/>
      <c r="Y672" s="60"/>
      <c r="Z672" s="60"/>
      <c r="AA672" s="60"/>
      <c r="AB672" s="60"/>
      <c r="AC672" s="60"/>
      <c r="AD672" s="60"/>
      <c r="AE672" s="60"/>
      <c r="AF672" s="60"/>
      <c r="AG672" s="60"/>
      <c r="AH672" s="60"/>
      <c r="AI672" s="41"/>
      <c r="AJ672" s="60"/>
      <c r="AK672" s="268"/>
      <c r="AL672" s="112"/>
      <c r="AM672" s="112"/>
      <c r="AN672" s="112"/>
      <c r="AO672" s="112"/>
      <c r="AP672" s="112"/>
      <c r="AQ672" s="112"/>
      <c r="AR672" s="112"/>
      <c r="AS672" s="268" t="s">
        <v>1992</v>
      </c>
      <c r="AT672" s="112"/>
      <c r="AU672" s="266"/>
      <c r="AV672" s="112" t="s">
        <v>1993</v>
      </c>
      <c r="AW672" s="112"/>
      <c r="AX672" s="266"/>
      <c r="AY672" s="41"/>
      <c r="AZ672" s="41"/>
      <c r="BA672" s="60"/>
      <c r="BB672" s="60"/>
      <c r="BC672" s="60"/>
      <c r="BD672" s="60"/>
      <c r="BE672" s="60"/>
      <c r="BF672" s="60"/>
      <c r="BG672" s="60"/>
      <c r="BH672" s="41"/>
      <c r="BI672" s="41"/>
      <c r="BJ672" s="41"/>
      <c r="BK672" s="41"/>
      <c r="BL672" s="60"/>
      <c r="BM672" s="60"/>
      <c r="BN672" s="60"/>
      <c r="BO672" s="60"/>
      <c r="BP672" s="60"/>
      <c r="BQ672" s="60"/>
      <c r="BR672" s="60"/>
      <c r="BS672" s="60"/>
    </row>
    <row r="673" spans="1:71" ht="13.5" customHeight="1" x14ac:dyDescent="0.25">
      <c r="A673" s="41"/>
      <c r="B673" s="38" t="s">
        <v>1994</v>
      </c>
      <c r="C673" s="60"/>
      <c r="D673" s="60"/>
      <c r="E673" s="60"/>
      <c r="F673" s="60"/>
      <c r="G673" s="60"/>
      <c r="H673" s="60"/>
      <c r="I673" s="60"/>
      <c r="J673" s="60"/>
      <c r="K673" s="60"/>
      <c r="L673" s="60"/>
      <c r="M673" s="60"/>
      <c r="N673" s="60"/>
      <c r="O673" s="60"/>
      <c r="P673" s="60"/>
      <c r="Q673" s="60"/>
      <c r="R673" s="60"/>
      <c r="S673" s="60"/>
      <c r="T673" s="60"/>
      <c r="U673" s="60"/>
      <c r="V673" s="60"/>
      <c r="W673" s="60"/>
      <c r="X673" s="60"/>
      <c r="Y673" s="60"/>
      <c r="Z673" s="60"/>
      <c r="AA673" s="60"/>
      <c r="AB673" s="60"/>
      <c r="AC673" s="60"/>
      <c r="AD673" s="60"/>
      <c r="AE673" s="60"/>
      <c r="AF673" s="60"/>
      <c r="AG673" s="60"/>
      <c r="AH673" s="60"/>
      <c r="AI673" s="41"/>
      <c r="AJ673" s="60"/>
      <c r="AK673" s="37" t="s">
        <v>1995</v>
      </c>
      <c r="AL673" s="41"/>
      <c r="AM673" s="41"/>
      <c r="AN673" s="41"/>
      <c r="AO673" s="41"/>
      <c r="AP673" s="41"/>
      <c r="AQ673" s="41"/>
      <c r="AR673" s="41"/>
      <c r="AS673" s="776" t="s">
        <v>918</v>
      </c>
      <c r="AT673" s="529"/>
      <c r="AU673" s="530"/>
      <c r="AV673" s="777">
        <v>77</v>
      </c>
      <c r="AW673" s="529"/>
      <c r="AX673" s="530"/>
      <c r="AY673" s="41"/>
      <c r="AZ673" s="41"/>
      <c r="BA673" s="60"/>
      <c r="BB673" s="60"/>
      <c r="BC673" s="60"/>
      <c r="BD673" s="60"/>
      <c r="BE673" s="60"/>
      <c r="BF673" s="60"/>
      <c r="BG673" s="60"/>
      <c r="BH673" s="41"/>
      <c r="BI673" s="41"/>
      <c r="BJ673" s="41"/>
      <c r="BK673" s="41"/>
      <c r="BL673" s="60"/>
      <c r="BM673" s="60"/>
      <c r="BN673" s="60"/>
      <c r="BO673" s="60"/>
      <c r="BP673" s="60"/>
      <c r="BQ673" s="60"/>
      <c r="BR673" s="60"/>
      <c r="BS673" s="60"/>
    </row>
    <row r="674" spans="1:71" ht="13.5" customHeight="1" x14ac:dyDescent="0.25">
      <c r="A674" s="41"/>
      <c r="B674" s="38" t="s">
        <v>1996</v>
      </c>
      <c r="C674" s="60"/>
      <c r="D674" s="60"/>
      <c r="E674" s="60"/>
      <c r="F674" s="60"/>
      <c r="G674" s="60"/>
      <c r="H674" s="60"/>
      <c r="I674" s="60"/>
      <c r="J674" s="60"/>
      <c r="K674" s="60"/>
      <c r="L674" s="60"/>
      <c r="M674" s="60"/>
      <c r="N674" s="60"/>
      <c r="O674" s="60"/>
      <c r="P674" s="60"/>
      <c r="Q674" s="60"/>
      <c r="R674" s="60"/>
      <c r="S674" s="60"/>
      <c r="T674" s="60"/>
      <c r="U674" s="60"/>
      <c r="V674" s="60"/>
      <c r="W674" s="60"/>
      <c r="X674" s="60"/>
      <c r="Y674" s="60"/>
      <c r="Z674" s="60"/>
      <c r="AA674" s="60"/>
      <c r="AB674" s="60"/>
      <c r="AC674" s="60"/>
      <c r="AD674" s="60"/>
      <c r="AE674" s="60"/>
      <c r="AF674" s="60"/>
      <c r="AG674" s="60"/>
      <c r="AH674" s="60"/>
      <c r="AI674" s="41"/>
      <c r="AJ674" s="60"/>
      <c r="AK674" s="37" t="s">
        <v>1997</v>
      </c>
      <c r="AL674" s="41"/>
      <c r="AM674" s="41"/>
      <c r="AN674" s="41"/>
      <c r="AO674" s="41"/>
      <c r="AP674" s="41"/>
      <c r="AQ674" s="41"/>
      <c r="AR674" s="41"/>
      <c r="AS674" s="778" t="s">
        <v>1998</v>
      </c>
      <c r="AT674" s="505"/>
      <c r="AU674" s="532"/>
      <c r="AV674" s="779">
        <v>53</v>
      </c>
      <c r="AW674" s="505"/>
      <c r="AX674" s="532"/>
      <c r="AY674" s="41"/>
      <c r="AZ674" s="41"/>
      <c r="BA674" s="60"/>
      <c r="BB674" s="60"/>
      <c r="BC674" s="60"/>
      <c r="BD674" s="60"/>
      <c r="BE674" s="60"/>
      <c r="BF674" s="60"/>
      <c r="BG674" s="60"/>
      <c r="BH674" s="41"/>
      <c r="BI674" s="41"/>
      <c r="BJ674" s="41"/>
      <c r="BK674" s="41"/>
      <c r="BL674" s="60"/>
      <c r="BM674" s="60"/>
      <c r="BN674" s="60"/>
      <c r="BO674" s="60"/>
      <c r="BP674" s="60"/>
      <c r="BQ674" s="60"/>
      <c r="BR674" s="60"/>
      <c r="BS674" s="60"/>
    </row>
    <row r="675" spans="1:71" ht="13.5" customHeight="1" x14ac:dyDescent="0.25">
      <c r="A675" s="41"/>
      <c r="B675" s="38" t="s">
        <v>1999</v>
      </c>
      <c r="C675" s="60"/>
      <c r="D675" s="60"/>
      <c r="E675" s="60"/>
      <c r="F675" s="60"/>
      <c r="G675" s="60"/>
      <c r="H675" s="60"/>
      <c r="I675" s="60"/>
      <c r="J675" s="60"/>
      <c r="K675" s="60"/>
      <c r="L675" s="60"/>
      <c r="M675" s="60"/>
      <c r="N675" s="60"/>
      <c r="O675" s="60"/>
      <c r="P675" s="60"/>
      <c r="Q675" s="60"/>
      <c r="R675" s="60"/>
      <c r="S675" s="60"/>
      <c r="T675" s="60"/>
      <c r="U675" s="60"/>
      <c r="V675" s="60"/>
      <c r="W675" s="60"/>
      <c r="X675" s="60"/>
      <c r="Y675" s="60"/>
      <c r="Z675" s="60"/>
      <c r="AA675" s="60"/>
      <c r="AB675" s="60"/>
      <c r="AC675" s="60"/>
      <c r="AD675" s="60"/>
      <c r="AE675" s="60"/>
      <c r="AF675" s="60"/>
      <c r="AG675" s="60"/>
      <c r="AH675" s="60"/>
      <c r="AI675" s="41"/>
      <c r="AJ675" s="60"/>
      <c r="AK675" s="37" t="s">
        <v>2000</v>
      </c>
      <c r="AL675" s="41"/>
      <c r="AM675" s="41"/>
      <c r="AN675" s="41"/>
      <c r="AO675" s="41"/>
      <c r="AP675" s="41"/>
      <c r="AQ675" s="41"/>
      <c r="AR675" s="41"/>
      <c r="AS675" s="778" t="s">
        <v>2001</v>
      </c>
      <c r="AT675" s="505"/>
      <c r="AU675" s="532"/>
      <c r="AV675" s="779">
        <v>45</v>
      </c>
      <c r="AW675" s="505"/>
      <c r="AX675" s="532"/>
      <c r="AY675" s="41"/>
      <c r="AZ675" s="41"/>
      <c r="BA675" s="60"/>
      <c r="BB675" s="60"/>
      <c r="BC675" s="60"/>
      <c r="BD675" s="60"/>
      <c r="BE675" s="60"/>
      <c r="BF675" s="60"/>
      <c r="BG675" s="60"/>
      <c r="BH675" s="60"/>
      <c r="BI675" s="60"/>
      <c r="BJ675" s="60"/>
      <c r="BK675" s="60"/>
      <c r="BL675" s="60"/>
      <c r="BM675" s="60"/>
      <c r="BN675" s="60"/>
      <c r="BO675" s="60"/>
      <c r="BP675" s="60"/>
      <c r="BQ675" s="60"/>
      <c r="BR675" s="60"/>
      <c r="BS675" s="60"/>
    </row>
    <row r="676" spans="1:71" ht="13.5" customHeight="1" x14ac:dyDescent="0.25">
      <c r="A676" s="41"/>
      <c r="B676" s="38" t="s">
        <v>2002</v>
      </c>
      <c r="C676" s="60"/>
      <c r="D676" s="60"/>
      <c r="E676" s="60"/>
      <c r="F676" s="60"/>
      <c r="G676" s="60"/>
      <c r="H676" s="60"/>
      <c r="I676" s="60"/>
      <c r="J676" s="60"/>
      <c r="K676" s="60"/>
      <c r="L676" s="60"/>
      <c r="M676" s="60"/>
      <c r="N676" s="60"/>
      <c r="O676" s="60"/>
      <c r="P676" s="60"/>
      <c r="Q676" s="60"/>
      <c r="R676" s="60"/>
      <c r="S676" s="60"/>
      <c r="T676" s="60"/>
      <c r="U676" s="60"/>
      <c r="V676" s="60"/>
      <c r="W676" s="60"/>
      <c r="X676" s="60"/>
      <c r="Y676" s="60"/>
      <c r="Z676" s="60"/>
      <c r="AA676" s="60"/>
      <c r="AB676" s="60"/>
      <c r="AC676" s="60"/>
      <c r="AD676" s="60"/>
      <c r="AE676" s="60"/>
      <c r="AF676" s="60"/>
      <c r="AG676" s="60"/>
      <c r="AH676" s="60"/>
      <c r="AI676" s="41"/>
      <c r="AJ676" s="60"/>
      <c r="AK676" s="37" t="s">
        <v>2003</v>
      </c>
      <c r="AL676" s="41"/>
      <c r="AM676" s="41"/>
      <c r="AN676" s="41"/>
      <c r="AO676" s="41"/>
      <c r="AP676" s="41"/>
      <c r="AQ676" s="41"/>
      <c r="AR676" s="41"/>
      <c r="AS676" s="778" t="s">
        <v>2004</v>
      </c>
      <c r="AT676" s="505"/>
      <c r="AU676" s="532"/>
      <c r="AV676" s="779">
        <v>42</v>
      </c>
      <c r="AW676" s="505"/>
      <c r="AX676" s="532"/>
      <c r="AY676" s="41"/>
      <c r="AZ676" s="41"/>
      <c r="BA676" s="60"/>
      <c r="BB676" s="60"/>
      <c r="BC676" s="60"/>
      <c r="BD676" s="60"/>
      <c r="BE676" s="60"/>
      <c r="BF676" s="60"/>
      <c r="BG676" s="60"/>
      <c r="BH676" s="60"/>
      <c r="BI676" s="60"/>
      <c r="BJ676" s="60"/>
      <c r="BK676" s="60"/>
      <c r="BL676" s="60"/>
      <c r="BM676" s="60"/>
      <c r="BN676" s="60"/>
      <c r="BO676" s="60"/>
      <c r="BP676" s="60"/>
      <c r="BQ676" s="60"/>
      <c r="BR676" s="60"/>
      <c r="BS676" s="60"/>
    </row>
    <row r="677" spans="1:71" ht="13.5" customHeight="1" x14ac:dyDescent="0.25">
      <c r="A677" s="41"/>
      <c r="B677" s="38" t="s">
        <v>2005</v>
      </c>
      <c r="C677" s="60"/>
      <c r="D677" s="60"/>
      <c r="E677" s="60"/>
      <c r="F677" s="60"/>
      <c r="G677" s="60"/>
      <c r="H677" s="60"/>
      <c r="I677" s="60"/>
      <c r="J677" s="60"/>
      <c r="K677" s="60"/>
      <c r="L677" s="60"/>
      <c r="M677" s="60"/>
      <c r="N677" s="60"/>
      <c r="O677" s="60"/>
      <c r="P677" s="60"/>
      <c r="Q677" s="60"/>
      <c r="R677" s="60"/>
      <c r="S677" s="60"/>
      <c r="T677" s="60"/>
      <c r="U677" s="60"/>
      <c r="V677" s="60"/>
      <c r="W677" s="60"/>
      <c r="X677" s="60"/>
      <c r="Y677" s="60"/>
      <c r="Z677" s="60"/>
      <c r="AA677" s="60"/>
      <c r="AB677" s="60"/>
      <c r="AC677" s="60"/>
      <c r="AD677" s="60"/>
      <c r="AE677" s="60"/>
      <c r="AF677" s="60"/>
      <c r="AG677" s="60"/>
      <c r="AH677" s="60"/>
      <c r="AI677" s="41"/>
      <c r="AJ677" s="60"/>
      <c r="AK677" s="37" t="s">
        <v>2006</v>
      </c>
      <c r="AL677" s="41"/>
      <c r="AM677" s="41"/>
      <c r="AN677" s="41"/>
      <c r="AO677" s="41"/>
      <c r="AP677" s="41"/>
      <c r="AQ677" s="41"/>
      <c r="AR677" s="41"/>
      <c r="AS677" s="778" t="s">
        <v>1815</v>
      </c>
      <c r="AT677" s="505"/>
      <c r="AU677" s="532"/>
      <c r="AV677" s="779">
        <v>72</v>
      </c>
      <c r="AW677" s="505"/>
      <c r="AX677" s="532"/>
      <c r="AY677" s="41"/>
      <c r="AZ677" s="41"/>
      <c r="BA677" s="60"/>
      <c r="BB677" s="60"/>
      <c r="BC677" s="60"/>
      <c r="BD677" s="60"/>
      <c r="BE677" s="60"/>
      <c r="BF677" s="60"/>
      <c r="BG677" s="60"/>
      <c r="BH677" s="60"/>
      <c r="BI677" s="60"/>
      <c r="BJ677" s="60"/>
      <c r="BK677" s="60"/>
      <c r="BL677" s="60"/>
      <c r="BM677" s="60"/>
      <c r="BN677" s="60"/>
      <c r="BO677" s="60"/>
      <c r="BP677" s="60"/>
      <c r="BQ677" s="60"/>
      <c r="BR677" s="60"/>
      <c r="BS677" s="60"/>
    </row>
    <row r="678" spans="1:71" ht="13.5" customHeight="1" x14ac:dyDescent="0.25">
      <c r="A678" s="41"/>
      <c r="B678" s="38" t="s">
        <v>2007</v>
      </c>
      <c r="C678" s="60"/>
      <c r="D678" s="60"/>
      <c r="E678" s="60"/>
      <c r="F678" s="60"/>
      <c r="G678" s="60"/>
      <c r="H678" s="60"/>
      <c r="I678" s="60"/>
      <c r="J678" s="60"/>
      <c r="K678" s="60"/>
      <c r="L678" s="60"/>
      <c r="M678" s="60"/>
      <c r="N678" s="60"/>
      <c r="O678" s="60"/>
      <c r="P678" s="60"/>
      <c r="Q678" s="60"/>
      <c r="R678" s="60"/>
      <c r="S678" s="60"/>
      <c r="T678" s="60"/>
      <c r="U678" s="60"/>
      <c r="V678" s="60"/>
      <c r="W678" s="60"/>
      <c r="X678" s="60"/>
      <c r="Y678" s="60"/>
      <c r="Z678" s="60"/>
      <c r="AA678" s="60"/>
      <c r="AB678" s="60"/>
      <c r="AC678" s="60"/>
      <c r="AD678" s="60"/>
      <c r="AE678" s="60"/>
      <c r="AF678" s="60"/>
      <c r="AG678" s="60"/>
      <c r="AH678" s="60"/>
      <c r="AI678" s="41"/>
      <c r="AJ678" s="60"/>
      <c r="AK678" s="37" t="s">
        <v>2008</v>
      </c>
      <c r="AL678" s="41"/>
      <c r="AM678" s="41"/>
      <c r="AN678" s="41"/>
      <c r="AO678" s="41"/>
      <c r="AP678" s="41"/>
      <c r="AQ678" s="41"/>
      <c r="AR678" s="41"/>
      <c r="AS678" s="778" t="s">
        <v>2004</v>
      </c>
      <c r="AT678" s="505"/>
      <c r="AU678" s="532"/>
      <c r="AV678" s="779">
        <v>42</v>
      </c>
      <c r="AW678" s="505"/>
      <c r="AX678" s="532"/>
      <c r="AY678" s="41"/>
      <c r="AZ678" s="41"/>
      <c r="BA678" s="60"/>
      <c r="BB678" s="60"/>
      <c r="BC678" s="60"/>
      <c r="BD678" s="60"/>
      <c r="BE678" s="60"/>
      <c r="BF678" s="60"/>
      <c r="BG678" s="60"/>
      <c r="BH678" s="60"/>
      <c r="BI678" s="60"/>
      <c r="BJ678" s="60"/>
      <c r="BK678" s="60"/>
      <c r="BL678" s="60"/>
      <c r="BM678" s="60"/>
      <c r="BN678" s="60"/>
      <c r="BO678" s="60"/>
      <c r="BP678" s="60"/>
      <c r="BQ678" s="60"/>
      <c r="BR678" s="60"/>
      <c r="BS678" s="60"/>
    </row>
    <row r="679" spans="1:71" ht="13.5" customHeight="1" x14ac:dyDescent="0.25">
      <c r="A679" s="41"/>
      <c r="B679" s="38" t="s">
        <v>2009</v>
      </c>
      <c r="C679" s="60"/>
      <c r="D679" s="60"/>
      <c r="E679" s="60"/>
      <c r="F679" s="60"/>
      <c r="G679" s="60"/>
      <c r="H679" s="60"/>
      <c r="I679" s="60"/>
      <c r="J679" s="60"/>
      <c r="K679" s="60"/>
      <c r="L679" s="60"/>
      <c r="M679" s="60"/>
      <c r="N679" s="60"/>
      <c r="O679" s="60"/>
      <c r="P679" s="60"/>
      <c r="Q679" s="60"/>
      <c r="R679" s="60"/>
      <c r="S679" s="60"/>
      <c r="T679" s="60"/>
      <c r="U679" s="60"/>
      <c r="V679" s="60"/>
      <c r="W679" s="60"/>
      <c r="X679" s="60"/>
      <c r="Y679" s="60"/>
      <c r="Z679" s="60"/>
      <c r="AA679" s="60"/>
      <c r="AB679" s="60"/>
      <c r="AC679" s="60"/>
      <c r="AD679" s="60"/>
      <c r="AE679" s="60"/>
      <c r="AF679" s="60"/>
      <c r="AG679" s="60"/>
      <c r="AH679" s="60"/>
      <c r="AI679" s="41"/>
      <c r="AJ679" s="60"/>
      <c r="AK679" s="37" t="s">
        <v>2010</v>
      </c>
      <c r="AL679" s="41"/>
      <c r="AM679" s="41"/>
      <c r="AN679" s="41"/>
      <c r="AO679" s="41"/>
      <c r="AP679" s="41"/>
      <c r="AQ679" s="41"/>
      <c r="AR679" s="41"/>
      <c r="AS679" s="778" t="s">
        <v>2001</v>
      </c>
      <c r="AT679" s="505"/>
      <c r="AU679" s="532"/>
      <c r="AV679" s="779">
        <v>45</v>
      </c>
      <c r="AW679" s="505"/>
      <c r="AX679" s="532"/>
      <c r="AY679" s="41"/>
      <c r="AZ679" s="41"/>
      <c r="BA679" s="60"/>
      <c r="BB679" s="60"/>
      <c r="BC679" s="60"/>
      <c r="BD679" s="60"/>
      <c r="BE679" s="60"/>
      <c r="BF679" s="60"/>
      <c r="BG679" s="60"/>
      <c r="BH679" s="60"/>
      <c r="BI679" s="60"/>
      <c r="BJ679" s="60"/>
      <c r="BK679" s="60"/>
      <c r="BL679" s="60"/>
      <c r="BM679" s="60"/>
      <c r="BN679" s="60"/>
      <c r="BO679" s="60"/>
      <c r="BP679" s="60"/>
      <c r="BQ679" s="60"/>
      <c r="BR679" s="60"/>
      <c r="BS679" s="60"/>
    </row>
    <row r="680" spans="1:71" ht="13.5" customHeight="1" x14ac:dyDescent="0.25">
      <c r="A680" s="41"/>
      <c r="B680" s="38" t="s">
        <v>2011</v>
      </c>
      <c r="C680" s="60"/>
      <c r="D680" s="60"/>
      <c r="E680" s="60"/>
      <c r="F680" s="60"/>
      <c r="G680" s="60"/>
      <c r="H680" s="60"/>
      <c r="I680" s="60"/>
      <c r="J680" s="60"/>
      <c r="K680" s="60"/>
      <c r="L680" s="60"/>
      <c r="M680" s="60"/>
      <c r="N680" s="60"/>
      <c r="O680" s="60"/>
      <c r="P680" s="60"/>
      <c r="Q680" s="60"/>
      <c r="R680" s="60"/>
      <c r="S680" s="60"/>
      <c r="T680" s="60"/>
      <c r="U680" s="60"/>
      <c r="V680" s="60"/>
      <c r="W680" s="60"/>
      <c r="X680" s="60"/>
      <c r="Y680" s="60"/>
      <c r="Z680" s="60"/>
      <c r="AA680" s="60"/>
      <c r="AB680" s="60"/>
      <c r="AC680" s="60"/>
      <c r="AD680" s="60"/>
      <c r="AE680" s="60"/>
      <c r="AF680" s="60"/>
      <c r="AG680" s="60"/>
      <c r="AH680" s="60"/>
      <c r="AI680" s="41"/>
      <c r="AJ680" s="60"/>
      <c r="AK680" s="37" t="s">
        <v>2012</v>
      </c>
      <c r="AL680" s="41"/>
      <c r="AM680" s="41"/>
      <c r="AN680" s="41"/>
      <c r="AO680" s="41"/>
      <c r="AP680" s="41"/>
      <c r="AQ680" s="41"/>
      <c r="AR680" s="41"/>
      <c r="AS680" s="779"/>
      <c r="AT680" s="505"/>
      <c r="AU680" s="532"/>
      <c r="AV680" s="779">
        <v>37</v>
      </c>
      <c r="AW680" s="505"/>
      <c r="AX680" s="532"/>
      <c r="AY680" s="41"/>
      <c r="AZ680" s="41"/>
      <c r="BA680" s="60"/>
      <c r="BB680" s="60"/>
      <c r="BC680" s="60"/>
      <c r="BD680" s="60"/>
      <c r="BE680" s="60"/>
      <c r="BF680" s="60"/>
      <c r="BG680" s="60"/>
      <c r="BH680" s="60"/>
      <c r="BI680" s="60"/>
      <c r="BJ680" s="60"/>
      <c r="BK680" s="60"/>
      <c r="BL680" s="60"/>
      <c r="BM680" s="60"/>
      <c r="BN680" s="60"/>
      <c r="BO680" s="60"/>
      <c r="BP680" s="60"/>
      <c r="BQ680" s="60"/>
      <c r="BR680" s="60"/>
      <c r="BS680" s="60"/>
    </row>
    <row r="681" spans="1:71" ht="13.5" customHeight="1" x14ac:dyDescent="0.25">
      <c r="A681" s="41"/>
      <c r="B681" s="60"/>
      <c r="C681" s="60"/>
      <c r="D681" s="60"/>
      <c r="E681" s="60"/>
      <c r="F681" s="60"/>
      <c r="G681" s="60"/>
      <c r="H681" s="60"/>
      <c r="I681" s="60"/>
      <c r="J681" s="60"/>
      <c r="K681" s="60"/>
      <c r="L681" s="60"/>
      <c r="M681" s="60"/>
      <c r="N681" s="60"/>
      <c r="O681" s="60"/>
      <c r="P681" s="60"/>
      <c r="Q681" s="60"/>
      <c r="R681" s="60"/>
      <c r="S681" s="60"/>
      <c r="T681" s="60"/>
      <c r="U681" s="60"/>
      <c r="V681" s="60"/>
      <c r="W681" s="60"/>
      <c r="X681" s="60"/>
      <c r="Y681" s="60"/>
      <c r="Z681" s="60"/>
      <c r="AA681" s="60"/>
      <c r="AB681" s="60"/>
      <c r="AC681" s="60"/>
      <c r="AD681" s="60"/>
      <c r="AE681" s="60"/>
      <c r="AF681" s="60"/>
      <c r="AG681" s="60"/>
      <c r="AH681" s="60"/>
      <c r="AI681" s="41"/>
      <c r="AJ681" s="60"/>
      <c r="AK681" s="160" t="s">
        <v>2013</v>
      </c>
      <c r="AL681" s="39"/>
      <c r="AM681" s="39"/>
      <c r="AN681" s="39"/>
      <c r="AO681" s="39"/>
      <c r="AP681" s="39"/>
      <c r="AQ681" s="39"/>
      <c r="AR681" s="39"/>
      <c r="AS681" s="594"/>
      <c r="AT681" s="503"/>
      <c r="AU681" s="524"/>
      <c r="AV681" s="594">
        <v>57</v>
      </c>
      <c r="AW681" s="503"/>
      <c r="AX681" s="524"/>
      <c r="AY681" s="41"/>
      <c r="AZ681" s="41"/>
      <c r="BA681" s="60"/>
      <c r="BB681" s="60"/>
      <c r="BC681" s="60"/>
      <c r="BD681" s="60"/>
      <c r="BE681" s="60"/>
      <c r="BF681" s="60"/>
      <c r="BG681" s="60"/>
      <c r="BH681" s="60"/>
      <c r="BI681" s="60"/>
      <c r="BJ681" s="60"/>
      <c r="BK681" s="60"/>
      <c r="BL681" s="60"/>
      <c r="BM681" s="60"/>
      <c r="BN681" s="60"/>
      <c r="BO681" s="60"/>
      <c r="BP681" s="60"/>
      <c r="BQ681" s="60"/>
      <c r="BR681" s="60"/>
      <c r="BS681" s="60"/>
    </row>
    <row r="682" spans="1:71" ht="13.5" customHeight="1" x14ac:dyDescent="0.25">
      <c r="A682" s="41"/>
      <c r="B682" s="467"/>
      <c r="C682" s="60"/>
      <c r="D682" s="60"/>
      <c r="E682" s="60"/>
      <c r="F682" s="60"/>
      <c r="G682" s="60"/>
      <c r="H682" s="60"/>
      <c r="I682" s="60"/>
      <c r="J682" s="60"/>
      <c r="K682" s="60"/>
      <c r="L682" s="60"/>
      <c r="M682" s="60"/>
      <c r="N682" s="60"/>
      <c r="O682" s="60"/>
      <c r="P682" s="60"/>
      <c r="Q682" s="60"/>
      <c r="R682" s="60"/>
      <c r="S682" s="60"/>
      <c r="T682" s="60"/>
      <c r="U682" s="60"/>
      <c r="V682" s="60"/>
      <c r="W682" s="60"/>
      <c r="X682" s="60"/>
      <c r="Y682" s="60"/>
      <c r="Z682" s="60"/>
      <c r="AA682" s="60"/>
      <c r="AB682" s="60"/>
      <c r="AC682" s="60"/>
      <c r="AD682" s="60"/>
      <c r="AE682" s="60"/>
      <c r="AF682" s="60"/>
      <c r="AG682" s="60"/>
      <c r="AH682" s="60"/>
      <c r="AI682" s="41"/>
      <c r="AJ682" s="60"/>
      <c r="AK682" s="38"/>
      <c r="AL682" s="41"/>
      <c r="AM682" s="41"/>
      <c r="AN682" s="41"/>
      <c r="AO682" s="41"/>
      <c r="AP682" s="41"/>
      <c r="AQ682" s="41"/>
      <c r="AR682" s="41"/>
      <c r="AS682" s="41"/>
      <c r="AT682" s="38"/>
      <c r="AU682" s="38"/>
      <c r="AV682" s="41"/>
      <c r="AW682" s="41"/>
      <c r="AX682" s="41"/>
      <c r="AY682" s="41"/>
      <c r="AZ682" s="41"/>
      <c r="BA682" s="60"/>
      <c r="BB682" s="60"/>
      <c r="BC682" s="60"/>
      <c r="BD682" s="60"/>
      <c r="BE682" s="60"/>
      <c r="BF682" s="60"/>
      <c r="BG682" s="60"/>
      <c r="BH682" s="60"/>
      <c r="BI682" s="60"/>
      <c r="BJ682" s="60"/>
      <c r="BK682" s="60"/>
      <c r="BL682" s="60"/>
      <c r="BM682" s="60"/>
      <c r="BN682" s="60"/>
      <c r="BO682" s="60"/>
      <c r="BP682" s="60"/>
      <c r="BQ682" s="60"/>
      <c r="BR682" s="60"/>
      <c r="BS682" s="60"/>
    </row>
    <row r="683" spans="1:71" ht="13.5" customHeight="1" x14ac:dyDescent="0.25">
      <c r="A683" s="41"/>
      <c r="B683" s="467" t="s">
        <v>2014</v>
      </c>
      <c r="C683" s="60"/>
      <c r="D683" s="60"/>
      <c r="E683" s="60"/>
      <c r="F683" s="60"/>
      <c r="G683" s="60"/>
      <c r="H683" s="60"/>
      <c r="I683" s="60"/>
      <c r="J683" s="60"/>
      <c r="K683" s="60"/>
      <c r="L683" s="60"/>
      <c r="M683" s="60"/>
      <c r="N683" s="60"/>
      <c r="O683" s="60"/>
      <c r="P683" s="60"/>
      <c r="Q683" s="60"/>
      <c r="R683" s="60"/>
      <c r="S683" s="60"/>
      <c r="T683" s="60"/>
      <c r="U683" s="60"/>
      <c r="V683" s="60"/>
      <c r="W683" s="60"/>
      <c r="X683" s="60"/>
      <c r="Y683" s="60"/>
      <c r="Z683" s="60"/>
      <c r="AA683" s="60"/>
      <c r="AB683" s="60"/>
      <c r="AC683" s="60"/>
      <c r="AD683" s="60"/>
      <c r="AE683" s="60"/>
      <c r="AF683" s="60"/>
      <c r="AG683" s="60"/>
      <c r="AH683" s="60"/>
      <c r="AI683" s="41"/>
      <c r="AJ683" s="60"/>
      <c r="AK683" s="38"/>
      <c r="AL683" s="41"/>
      <c r="AM683" s="41"/>
      <c r="AN683" s="41"/>
      <c r="AO683" s="41"/>
      <c r="AP683" s="41"/>
      <c r="AQ683" s="41"/>
      <c r="AR683" s="41"/>
      <c r="AS683" s="41"/>
      <c r="AT683" s="38"/>
      <c r="AU683" s="38"/>
      <c r="AV683" s="41"/>
      <c r="AW683" s="41"/>
      <c r="AX683" s="41"/>
      <c r="AY683" s="41"/>
      <c r="AZ683" s="41"/>
      <c r="BA683" s="60"/>
      <c r="BB683" s="60"/>
      <c r="BC683" s="60"/>
      <c r="BD683" s="60"/>
      <c r="BE683" s="60"/>
      <c r="BF683" s="60"/>
      <c r="BG683" s="60"/>
      <c r="BH683" s="60"/>
      <c r="BI683" s="60"/>
      <c r="BJ683" s="60"/>
      <c r="BK683" s="60"/>
      <c r="BL683" s="60"/>
      <c r="BM683" s="60"/>
      <c r="BN683" s="60"/>
      <c r="BO683" s="60"/>
      <c r="BP683" s="60"/>
      <c r="BQ683" s="60"/>
      <c r="BR683" s="60"/>
      <c r="BS683" s="60"/>
    </row>
    <row r="684" spans="1:71" ht="13.5" customHeight="1" x14ac:dyDescent="0.25">
      <c r="A684" s="41"/>
      <c r="B684" s="38" t="s">
        <v>2015</v>
      </c>
      <c r="C684" s="60"/>
      <c r="D684" s="60"/>
      <c r="E684" s="60"/>
      <c r="F684" s="60"/>
      <c r="G684" s="60"/>
      <c r="H684" s="60"/>
      <c r="I684" s="60"/>
      <c r="J684" s="60"/>
      <c r="K684" s="60"/>
      <c r="L684" s="60"/>
      <c r="M684" s="60"/>
      <c r="N684" s="60"/>
      <c r="O684" s="60"/>
      <c r="P684" s="60"/>
      <c r="Q684" s="60"/>
      <c r="R684" s="60"/>
      <c r="S684" s="60"/>
      <c r="T684" s="60"/>
      <c r="U684" s="60"/>
      <c r="V684" s="60"/>
      <c r="W684" s="60"/>
      <c r="X684" s="60"/>
      <c r="Y684" s="60"/>
      <c r="Z684" s="60"/>
      <c r="AA684" s="60"/>
      <c r="AB684" s="60"/>
      <c r="AC684" s="60"/>
      <c r="AD684" s="60"/>
      <c r="AE684" s="60"/>
      <c r="AF684" s="60"/>
      <c r="AG684" s="60"/>
      <c r="AH684" s="60"/>
      <c r="AI684" s="41"/>
      <c r="AJ684" s="60"/>
      <c r="AK684" s="43" t="s">
        <v>2016</v>
      </c>
      <c r="AL684" s="41"/>
      <c r="AM684" s="41"/>
      <c r="AN684" s="41"/>
      <c r="AO684" s="38"/>
      <c r="AP684" s="41"/>
      <c r="AQ684" s="41"/>
      <c r="AR684" s="41"/>
      <c r="AS684" s="41"/>
      <c r="AT684" s="41"/>
      <c r="AU684" s="41"/>
      <c r="AV684" s="41"/>
      <c r="AW684" s="41"/>
      <c r="AX684" s="41"/>
      <c r="AY684" s="41"/>
      <c r="AZ684" s="41"/>
      <c r="BA684" s="60"/>
      <c r="BB684" s="60"/>
      <c r="BC684" s="60"/>
      <c r="BD684" s="60"/>
      <c r="BE684" s="60"/>
      <c r="BF684" s="60"/>
      <c r="BG684" s="60"/>
      <c r="BH684" s="60"/>
      <c r="BI684" s="60"/>
      <c r="BJ684" s="60"/>
      <c r="BK684" s="60"/>
      <c r="BL684" s="60"/>
      <c r="BM684" s="60"/>
      <c r="BN684" s="60"/>
      <c r="BO684" s="60"/>
      <c r="BP684" s="60"/>
      <c r="BQ684" s="60"/>
      <c r="BR684" s="60"/>
      <c r="BS684" s="60"/>
    </row>
    <row r="685" spans="1:71" ht="13.5" customHeight="1" x14ac:dyDescent="0.25">
      <c r="A685" s="41"/>
      <c r="B685" s="38" t="s">
        <v>2017</v>
      </c>
      <c r="C685" s="60"/>
      <c r="D685" s="60"/>
      <c r="E685" s="60"/>
      <c r="F685" s="60"/>
      <c r="G685" s="60"/>
      <c r="H685" s="60"/>
      <c r="I685" s="60"/>
      <c r="J685" s="60"/>
      <c r="K685" s="60"/>
      <c r="L685" s="60"/>
      <c r="M685" s="60"/>
      <c r="N685" s="60"/>
      <c r="O685" s="60"/>
      <c r="P685" s="60"/>
      <c r="Q685" s="60"/>
      <c r="R685" s="60"/>
      <c r="S685" s="60"/>
      <c r="T685" s="60"/>
      <c r="U685" s="60"/>
      <c r="V685" s="60"/>
      <c r="W685" s="60"/>
      <c r="X685" s="60"/>
      <c r="Y685" s="60"/>
      <c r="Z685" s="60"/>
      <c r="AA685" s="60"/>
      <c r="AB685" s="60"/>
      <c r="AC685" s="60"/>
      <c r="AD685" s="60"/>
      <c r="AE685" s="60"/>
      <c r="AF685" s="60"/>
      <c r="AG685" s="60"/>
      <c r="AH685" s="60"/>
      <c r="AI685" s="41"/>
      <c r="AJ685" s="60"/>
      <c r="AK685" s="41" t="s">
        <v>2018</v>
      </c>
      <c r="AL685" s="41"/>
      <c r="AM685" s="41"/>
      <c r="AN685" s="41"/>
      <c r="AO685" s="38"/>
      <c r="AP685" s="41"/>
      <c r="AQ685" s="41"/>
      <c r="AR685" s="41"/>
      <c r="AS685" s="41"/>
      <c r="AT685" s="41"/>
      <c r="AU685" s="41"/>
      <c r="AV685" s="41"/>
      <c r="AW685" s="41"/>
      <c r="AX685" s="41"/>
      <c r="AY685" s="41"/>
      <c r="AZ685" s="41"/>
      <c r="BA685" s="60"/>
      <c r="BB685" s="60"/>
      <c r="BC685" s="60"/>
      <c r="BD685" s="60"/>
      <c r="BE685" s="60"/>
      <c r="BF685" s="60"/>
      <c r="BG685" s="60"/>
      <c r="BH685" s="60"/>
      <c r="BI685" s="60"/>
      <c r="BJ685" s="60"/>
      <c r="BK685" s="60"/>
      <c r="BL685" s="60"/>
      <c r="BM685" s="60"/>
      <c r="BN685" s="60"/>
      <c r="BO685" s="60"/>
      <c r="BP685" s="60"/>
      <c r="BQ685" s="60"/>
      <c r="BR685" s="60"/>
      <c r="BS685" s="60"/>
    </row>
    <row r="686" spans="1:71" ht="13.5" customHeight="1" x14ac:dyDescent="0.25">
      <c r="A686" s="41"/>
      <c r="B686" s="38" t="s">
        <v>2019</v>
      </c>
      <c r="C686" s="60"/>
      <c r="D686" s="60"/>
      <c r="E686" s="60"/>
      <c r="F686" s="60"/>
      <c r="G686" s="60"/>
      <c r="H686" s="60"/>
      <c r="I686" s="60"/>
      <c r="J686" s="60"/>
      <c r="K686" s="60"/>
      <c r="L686" s="60"/>
      <c r="M686" s="60"/>
      <c r="N686" s="60"/>
      <c r="O686" s="60"/>
      <c r="P686" s="60"/>
      <c r="Q686" s="60"/>
      <c r="R686" s="60"/>
      <c r="S686" s="60"/>
      <c r="T686" s="60"/>
      <c r="U686" s="60"/>
      <c r="V686" s="60"/>
      <c r="W686" s="60"/>
      <c r="X686" s="60"/>
      <c r="Y686" s="60"/>
      <c r="Z686" s="60"/>
      <c r="AA686" s="60"/>
      <c r="AB686" s="60"/>
      <c r="AC686" s="60"/>
      <c r="AD686" s="60"/>
      <c r="AE686" s="60"/>
      <c r="AF686" s="60"/>
      <c r="AG686" s="60"/>
      <c r="AH686" s="60"/>
      <c r="AI686" s="41"/>
      <c r="AJ686" s="60"/>
      <c r="AK686" s="38"/>
      <c r="AL686" s="41"/>
      <c r="AM686" s="38"/>
      <c r="AN686" s="41"/>
      <c r="AO686" s="38"/>
      <c r="AP686" s="38"/>
      <c r="AQ686" s="41"/>
      <c r="AR686" s="38"/>
      <c r="AS686" s="41"/>
      <c r="AT686" s="41"/>
      <c r="AU686" s="41"/>
      <c r="AV686" s="38"/>
      <c r="AW686" s="41"/>
      <c r="AX686" s="41"/>
      <c r="AY686" s="41"/>
      <c r="AZ686" s="41"/>
      <c r="BA686" s="60"/>
      <c r="BB686" s="60"/>
      <c r="BC686" s="60"/>
      <c r="BD686" s="60"/>
      <c r="BE686" s="60"/>
      <c r="BF686" s="60"/>
      <c r="BG686" s="60"/>
      <c r="BH686" s="60"/>
      <c r="BI686" s="60"/>
      <c r="BJ686" s="60"/>
      <c r="BK686" s="60"/>
      <c r="BL686" s="60"/>
      <c r="BM686" s="60"/>
      <c r="BN686" s="60"/>
      <c r="BO686" s="60"/>
      <c r="BP686" s="60"/>
      <c r="BQ686" s="60"/>
      <c r="BR686" s="60"/>
      <c r="BS686" s="60"/>
    </row>
    <row r="687" spans="1:71" ht="13.5" customHeight="1" x14ac:dyDescent="0.25">
      <c r="A687" s="41"/>
      <c r="B687" s="38" t="s">
        <v>2020</v>
      </c>
      <c r="C687" s="60"/>
      <c r="D687" s="60"/>
      <c r="E687" s="60"/>
      <c r="F687" s="60"/>
      <c r="G687" s="60"/>
      <c r="H687" s="60"/>
      <c r="I687" s="60"/>
      <c r="J687" s="60"/>
      <c r="K687" s="60"/>
      <c r="L687" s="60"/>
      <c r="M687" s="60"/>
      <c r="N687" s="60"/>
      <c r="O687" s="60"/>
      <c r="P687" s="60"/>
      <c r="Q687" s="60"/>
      <c r="R687" s="60"/>
      <c r="S687" s="60"/>
      <c r="T687" s="60"/>
      <c r="U687" s="60"/>
      <c r="V687" s="60"/>
      <c r="W687" s="60"/>
      <c r="X687" s="60"/>
      <c r="Y687" s="60"/>
      <c r="Z687" s="60"/>
      <c r="AA687" s="60"/>
      <c r="AB687" s="60"/>
      <c r="AC687" s="60"/>
      <c r="AD687" s="60"/>
      <c r="AE687" s="60"/>
      <c r="AF687" s="60"/>
      <c r="AG687" s="60"/>
      <c r="AH687" s="60"/>
      <c r="AI687" s="41"/>
      <c r="AJ687" s="60"/>
      <c r="AK687" s="268" t="s">
        <v>2021</v>
      </c>
      <c r="AL687" s="112"/>
      <c r="AM687" s="112"/>
      <c r="AN687" s="112"/>
      <c r="AO687" s="112"/>
      <c r="AP687" s="112"/>
      <c r="AQ687" s="112"/>
      <c r="AR687" s="112"/>
      <c r="AS687" s="268" t="s">
        <v>2022</v>
      </c>
      <c r="AT687" s="112"/>
      <c r="AU687" s="112"/>
      <c r="AV687" s="266"/>
      <c r="AW687" s="112" t="s">
        <v>2023</v>
      </c>
      <c r="AX687" s="112"/>
      <c r="AY687" s="112"/>
      <c r="AZ687" s="266"/>
      <c r="BA687" s="60"/>
      <c r="BB687" s="60"/>
      <c r="BC687" s="60"/>
      <c r="BD687" s="60"/>
      <c r="BE687" s="60"/>
      <c r="BF687" s="60"/>
      <c r="BG687" s="60"/>
      <c r="BH687" s="60"/>
      <c r="BI687" s="60"/>
      <c r="BJ687" s="60"/>
      <c r="BK687" s="60"/>
      <c r="BL687" s="60"/>
      <c r="BM687" s="60"/>
      <c r="BN687" s="60"/>
      <c r="BO687" s="60"/>
      <c r="BP687" s="60"/>
      <c r="BQ687" s="60"/>
      <c r="BR687" s="60"/>
      <c r="BS687" s="60"/>
    </row>
    <row r="688" spans="1:71" ht="13.5" customHeight="1" x14ac:dyDescent="0.25">
      <c r="A688" s="41"/>
      <c r="B688" s="38" t="s">
        <v>2024</v>
      </c>
      <c r="C688" s="60"/>
      <c r="D688" s="60"/>
      <c r="E688" s="60"/>
      <c r="F688" s="60"/>
      <c r="G688" s="60"/>
      <c r="H688" s="60"/>
      <c r="I688" s="60"/>
      <c r="J688" s="60"/>
      <c r="K688" s="60"/>
      <c r="L688" s="60"/>
      <c r="M688" s="60"/>
      <c r="N688" s="60"/>
      <c r="O688" s="60"/>
      <c r="P688" s="60"/>
      <c r="Q688" s="60"/>
      <c r="R688" s="60"/>
      <c r="S688" s="60"/>
      <c r="T688" s="60"/>
      <c r="U688" s="60"/>
      <c r="V688" s="60"/>
      <c r="W688" s="60"/>
      <c r="X688" s="60"/>
      <c r="Y688" s="60"/>
      <c r="Z688" s="60"/>
      <c r="AA688" s="60"/>
      <c r="AB688" s="60"/>
      <c r="AC688" s="60"/>
      <c r="AD688" s="60"/>
      <c r="AE688" s="60"/>
      <c r="AF688" s="60"/>
      <c r="AG688" s="60"/>
      <c r="AH688" s="60"/>
      <c r="AI688" s="41"/>
      <c r="AJ688" s="60"/>
      <c r="AK688" s="37" t="s">
        <v>2025</v>
      </c>
      <c r="AL688" s="41"/>
      <c r="AM688" s="41"/>
      <c r="AN688" s="41"/>
      <c r="AO688" s="41"/>
      <c r="AP688" s="41"/>
      <c r="AQ688" s="41"/>
      <c r="AR688" s="41"/>
      <c r="AS688" s="776" t="s">
        <v>2026</v>
      </c>
      <c r="AT688" s="529"/>
      <c r="AU688" s="529"/>
      <c r="AV688" s="530"/>
      <c r="AW688" s="776" t="s">
        <v>2027</v>
      </c>
      <c r="AX688" s="529"/>
      <c r="AY688" s="529"/>
      <c r="AZ688" s="530"/>
      <c r="BA688" s="60"/>
      <c r="BB688" s="60"/>
      <c r="BC688" s="60"/>
      <c r="BD688" s="60"/>
      <c r="BE688" s="60"/>
      <c r="BF688" s="60"/>
      <c r="BG688" s="60"/>
      <c r="BH688" s="60"/>
      <c r="BI688" s="60"/>
      <c r="BJ688" s="60"/>
      <c r="BK688" s="60"/>
      <c r="BL688" s="60"/>
      <c r="BM688" s="60"/>
      <c r="BN688" s="60"/>
      <c r="BO688" s="60"/>
      <c r="BP688" s="60"/>
      <c r="BQ688" s="60"/>
      <c r="BR688" s="60"/>
      <c r="BS688" s="60"/>
    </row>
    <row r="689" spans="1:71" ht="13.5" customHeight="1" x14ac:dyDescent="0.25">
      <c r="A689" s="41"/>
      <c r="B689" s="38" t="s">
        <v>2028</v>
      </c>
      <c r="C689" s="60"/>
      <c r="D689" s="60"/>
      <c r="E689" s="60"/>
      <c r="F689" s="60"/>
      <c r="G689" s="60"/>
      <c r="H689" s="60"/>
      <c r="I689" s="60"/>
      <c r="J689" s="60"/>
      <c r="K689" s="60"/>
      <c r="L689" s="60"/>
      <c r="M689" s="60"/>
      <c r="N689" s="60"/>
      <c r="O689" s="60"/>
      <c r="P689" s="60"/>
      <c r="Q689" s="60"/>
      <c r="R689" s="60"/>
      <c r="S689" s="60"/>
      <c r="T689" s="60"/>
      <c r="U689" s="60"/>
      <c r="V689" s="60"/>
      <c r="W689" s="60"/>
      <c r="X689" s="60"/>
      <c r="Y689" s="60"/>
      <c r="Z689" s="60"/>
      <c r="AA689" s="60"/>
      <c r="AB689" s="60"/>
      <c r="AC689" s="60"/>
      <c r="AD689" s="60"/>
      <c r="AE689" s="60"/>
      <c r="AF689" s="60"/>
      <c r="AG689" s="60"/>
      <c r="AH689" s="60"/>
      <c r="AI689" s="41"/>
      <c r="AJ689" s="60"/>
      <c r="AK689" s="37" t="s">
        <v>2029</v>
      </c>
      <c r="AL689" s="41"/>
      <c r="AM689" s="41"/>
      <c r="AN689" s="41"/>
      <c r="AO689" s="41"/>
      <c r="AP689" s="41"/>
      <c r="AQ689" s="41"/>
      <c r="AR689" s="41"/>
      <c r="AS689" s="778" t="s">
        <v>2026</v>
      </c>
      <c r="AT689" s="505"/>
      <c r="AU689" s="505"/>
      <c r="AV689" s="532"/>
      <c r="AW689" s="778" t="s">
        <v>2030</v>
      </c>
      <c r="AX689" s="505"/>
      <c r="AY689" s="505"/>
      <c r="AZ689" s="532"/>
      <c r="BA689" s="60"/>
      <c r="BB689" s="60"/>
      <c r="BC689" s="60"/>
      <c r="BD689" s="60"/>
      <c r="BE689" s="60"/>
      <c r="BF689" s="60"/>
      <c r="BG689" s="60"/>
      <c r="BH689" s="60"/>
      <c r="BI689" s="60"/>
      <c r="BJ689" s="60"/>
      <c r="BK689" s="60"/>
      <c r="BL689" s="60"/>
      <c r="BM689" s="60"/>
      <c r="BN689" s="60"/>
      <c r="BO689" s="60"/>
      <c r="BP689" s="60"/>
      <c r="BQ689" s="60"/>
      <c r="BR689" s="60"/>
      <c r="BS689" s="60"/>
    </row>
    <row r="690" spans="1:71" ht="13.5" customHeight="1" x14ac:dyDescent="0.25">
      <c r="A690" s="41"/>
      <c r="B690" s="38" t="s">
        <v>2031</v>
      </c>
      <c r="C690" s="60"/>
      <c r="D690" s="60"/>
      <c r="E690" s="60"/>
      <c r="F690" s="60"/>
      <c r="G690" s="60"/>
      <c r="H690" s="60"/>
      <c r="I690" s="60"/>
      <c r="J690" s="60"/>
      <c r="K690" s="60"/>
      <c r="L690" s="60"/>
      <c r="M690" s="60"/>
      <c r="N690" s="60"/>
      <c r="O690" s="60"/>
      <c r="P690" s="60"/>
      <c r="Q690" s="60"/>
      <c r="R690" s="60"/>
      <c r="S690" s="60"/>
      <c r="T690" s="60"/>
      <c r="U690" s="60"/>
      <c r="V690" s="60"/>
      <c r="W690" s="60"/>
      <c r="X690" s="60"/>
      <c r="Y690" s="60"/>
      <c r="Z690" s="60"/>
      <c r="AA690" s="60"/>
      <c r="AB690" s="60"/>
      <c r="AC690" s="60"/>
      <c r="AD690" s="60"/>
      <c r="AE690" s="60"/>
      <c r="AF690" s="60"/>
      <c r="AG690" s="60"/>
      <c r="AH690" s="60"/>
      <c r="AI690" s="41"/>
      <c r="AJ690" s="60"/>
      <c r="AK690" s="37" t="s">
        <v>2032</v>
      </c>
      <c r="AL690" s="41"/>
      <c r="AM690" s="41"/>
      <c r="AN690" s="41"/>
      <c r="AO690" s="41"/>
      <c r="AP690" s="41"/>
      <c r="AQ690" s="41"/>
      <c r="AR690" s="41"/>
      <c r="AS690" s="778" t="s">
        <v>2026</v>
      </c>
      <c r="AT690" s="505"/>
      <c r="AU690" s="505"/>
      <c r="AV690" s="532"/>
      <c r="AW690" s="778" t="s">
        <v>2033</v>
      </c>
      <c r="AX690" s="505"/>
      <c r="AY690" s="505"/>
      <c r="AZ690" s="532"/>
      <c r="BA690" s="60"/>
      <c r="BB690" s="60"/>
      <c r="BC690" s="60"/>
      <c r="BD690" s="60"/>
      <c r="BE690" s="60"/>
      <c r="BF690" s="60"/>
      <c r="BG690" s="60"/>
      <c r="BH690" s="60"/>
      <c r="BI690" s="60"/>
      <c r="BJ690" s="60"/>
      <c r="BK690" s="60"/>
      <c r="BL690" s="60"/>
      <c r="BM690" s="60"/>
      <c r="BN690" s="60"/>
      <c r="BO690" s="60"/>
      <c r="BP690" s="60"/>
      <c r="BQ690" s="60"/>
      <c r="BR690" s="60"/>
      <c r="BS690" s="60"/>
    </row>
    <row r="691" spans="1:71" ht="13.5" customHeight="1" x14ac:dyDescent="0.25">
      <c r="A691" s="41"/>
      <c r="B691" s="38" t="s">
        <v>2034</v>
      </c>
      <c r="C691" s="60"/>
      <c r="D691" s="60"/>
      <c r="E691" s="60"/>
      <c r="F691" s="60"/>
      <c r="G691" s="60"/>
      <c r="H691" s="60"/>
      <c r="I691" s="60"/>
      <c r="J691" s="60"/>
      <c r="K691" s="60"/>
      <c r="L691" s="60"/>
      <c r="M691" s="60"/>
      <c r="N691" s="60"/>
      <c r="O691" s="60"/>
      <c r="P691" s="60"/>
      <c r="Q691" s="60"/>
      <c r="R691" s="60"/>
      <c r="S691" s="60"/>
      <c r="T691" s="60"/>
      <c r="U691" s="60"/>
      <c r="V691" s="60"/>
      <c r="W691" s="60"/>
      <c r="X691" s="60"/>
      <c r="Y691" s="60"/>
      <c r="Z691" s="60"/>
      <c r="AA691" s="60"/>
      <c r="AB691" s="60"/>
      <c r="AC691" s="60"/>
      <c r="AD691" s="60"/>
      <c r="AE691" s="60"/>
      <c r="AF691" s="60"/>
      <c r="AG691" s="60"/>
      <c r="AH691" s="60"/>
      <c r="AI691" s="41"/>
      <c r="AJ691" s="60"/>
      <c r="AK691" s="37" t="s">
        <v>2035</v>
      </c>
      <c r="AL691" s="41"/>
      <c r="AM691" s="41"/>
      <c r="AN691" s="41"/>
      <c r="AO691" s="41"/>
      <c r="AP691" s="41"/>
      <c r="AQ691" s="41"/>
      <c r="AR691" s="41"/>
      <c r="AS691" s="778" t="s">
        <v>2036</v>
      </c>
      <c r="AT691" s="505"/>
      <c r="AU691" s="505"/>
      <c r="AV691" s="532"/>
      <c r="AW691" s="778" t="s">
        <v>2030</v>
      </c>
      <c r="AX691" s="505"/>
      <c r="AY691" s="505"/>
      <c r="AZ691" s="532"/>
      <c r="BA691" s="60"/>
      <c r="BB691" s="60"/>
      <c r="BC691" s="60"/>
      <c r="BD691" s="60"/>
      <c r="BE691" s="60"/>
      <c r="BF691" s="60"/>
      <c r="BG691" s="60"/>
      <c r="BH691" s="60"/>
      <c r="BI691" s="60"/>
      <c r="BJ691" s="60"/>
      <c r="BK691" s="60"/>
      <c r="BL691" s="60"/>
      <c r="BM691" s="60"/>
      <c r="BN691" s="60"/>
      <c r="BO691" s="60"/>
      <c r="BP691" s="464"/>
      <c r="BQ691" s="464"/>
      <c r="BR691" s="464"/>
      <c r="BS691" s="464"/>
    </row>
    <row r="692" spans="1:71" ht="13.5" customHeight="1" x14ac:dyDescent="0.25">
      <c r="A692" s="41"/>
      <c r="B692" s="38" t="s">
        <v>2037</v>
      </c>
      <c r="C692" s="60"/>
      <c r="D692" s="60"/>
      <c r="E692" s="60"/>
      <c r="F692" s="60"/>
      <c r="G692" s="60"/>
      <c r="H692" s="60"/>
      <c r="I692" s="60"/>
      <c r="J692" s="60"/>
      <c r="K692" s="60"/>
      <c r="L692" s="60"/>
      <c r="M692" s="60"/>
      <c r="N692" s="60"/>
      <c r="O692" s="60"/>
      <c r="P692" s="60"/>
      <c r="Q692" s="60"/>
      <c r="R692" s="60"/>
      <c r="S692" s="60"/>
      <c r="T692" s="60"/>
      <c r="U692" s="60"/>
      <c r="V692" s="60"/>
      <c r="W692" s="60"/>
      <c r="X692" s="60"/>
      <c r="Y692" s="60"/>
      <c r="Z692" s="60"/>
      <c r="AA692" s="60"/>
      <c r="AB692" s="60"/>
      <c r="AC692" s="464"/>
      <c r="AD692" s="464"/>
      <c r="AE692" s="464"/>
      <c r="AF692" s="464"/>
      <c r="AG692" s="60"/>
      <c r="AH692" s="60"/>
      <c r="AI692" s="41"/>
      <c r="AJ692" s="60"/>
      <c r="AK692" s="37" t="s">
        <v>2038</v>
      </c>
      <c r="AL692" s="41"/>
      <c r="AM692" s="41"/>
      <c r="AN692" s="41"/>
      <c r="AO692" s="41"/>
      <c r="AP692" s="41"/>
      <c r="AQ692" s="41"/>
      <c r="AR692" s="41"/>
      <c r="AS692" s="778" t="s">
        <v>2033</v>
      </c>
      <c r="AT692" s="505"/>
      <c r="AU692" s="505"/>
      <c r="AV692" s="532"/>
      <c r="AW692" s="778" t="s">
        <v>2033</v>
      </c>
      <c r="AX692" s="505"/>
      <c r="AY692" s="505"/>
      <c r="AZ692" s="532"/>
      <c r="BA692" s="60"/>
      <c r="BB692" s="60"/>
      <c r="BC692" s="60"/>
      <c r="BD692" s="60"/>
      <c r="BE692" s="60"/>
      <c r="BF692" s="60"/>
      <c r="BG692" s="60"/>
      <c r="BH692" s="60"/>
      <c r="BI692" s="60"/>
      <c r="BJ692" s="60"/>
      <c r="BK692" s="60"/>
      <c r="BL692" s="60"/>
      <c r="BM692" s="60"/>
      <c r="BN692" s="60"/>
      <c r="BO692" s="60"/>
      <c r="BP692" s="464"/>
      <c r="BQ692" s="464"/>
      <c r="BR692" s="464"/>
      <c r="BS692" s="464"/>
    </row>
    <row r="693" spans="1:71" ht="13.5" customHeight="1" x14ac:dyDescent="0.25">
      <c r="A693" s="41"/>
      <c r="B693" s="38" t="s">
        <v>2039</v>
      </c>
      <c r="C693" s="60"/>
      <c r="D693" s="60"/>
      <c r="E693" s="60"/>
      <c r="F693" s="60"/>
      <c r="G693" s="60"/>
      <c r="H693" s="60"/>
      <c r="I693" s="60"/>
      <c r="J693" s="60"/>
      <c r="K693" s="60"/>
      <c r="L693" s="60"/>
      <c r="M693" s="60"/>
      <c r="N693" s="60"/>
      <c r="O693" s="60"/>
      <c r="P693" s="60"/>
      <c r="Q693" s="60"/>
      <c r="R693" s="60"/>
      <c r="S693" s="60"/>
      <c r="T693" s="60"/>
      <c r="U693" s="60"/>
      <c r="V693" s="60"/>
      <c r="W693" s="60"/>
      <c r="X693" s="60"/>
      <c r="Y693" s="60"/>
      <c r="Z693" s="60"/>
      <c r="AA693" s="60"/>
      <c r="AB693" s="60"/>
      <c r="AC693" s="60"/>
      <c r="AD693" s="60"/>
      <c r="AE693" s="60"/>
      <c r="AF693" s="60"/>
      <c r="AG693" s="60"/>
      <c r="AH693" s="60"/>
      <c r="AI693" s="41"/>
      <c r="AJ693" s="60"/>
      <c r="AK693" s="37" t="s">
        <v>2040</v>
      </c>
      <c r="AL693" s="41"/>
      <c r="AM693" s="41"/>
      <c r="AN693" s="41"/>
      <c r="AO693" s="41"/>
      <c r="AP693" s="41"/>
      <c r="AQ693" s="41"/>
      <c r="AR693" s="41"/>
      <c r="AS693" s="778" t="s">
        <v>2041</v>
      </c>
      <c r="AT693" s="505"/>
      <c r="AU693" s="505"/>
      <c r="AV693" s="532"/>
      <c r="AW693" s="778" t="s">
        <v>2042</v>
      </c>
      <c r="AX693" s="505"/>
      <c r="AY693" s="505"/>
      <c r="AZ693" s="532"/>
      <c r="BA693" s="60"/>
      <c r="BB693" s="60"/>
      <c r="BC693" s="60"/>
      <c r="BD693" s="60"/>
      <c r="BE693" s="60"/>
      <c r="BF693" s="60"/>
      <c r="BG693" s="60"/>
      <c r="BH693" s="60"/>
      <c r="BI693" s="60"/>
      <c r="BJ693" s="60"/>
      <c r="BK693" s="60"/>
      <c r="BL693" s="60"/>
      <c r="BM693" s="60"/>
      <c r="BN693" s="60"/>
      <c r="BO693" s="60"/>
      <c r="BP693" s="60"/>
      <c r="BQ693" s="60"/>
      <c r="BR693" s="60"/>
      <c r="BS693" s="60"/>
    </row>
    <row r="694" spans="1:71" ht="13.5" customHeight="1" x14ac:dyDescent="0.25">
      <c r="A694" s="41"/>
      <c r="B694" s="467"/>
      <c r="C694" s="60"/>
      <c r="D694" s="60"/>
      <c r="E694" s="60"/>
      <c r="F694" s="60"/>
      <c r="G694" s="60"/>
      <c r="H694" s="60"/>
      <c r="I694" s="60"/>
      <c r="J694" s="60"/>
      <c r="K694" s="60"/>
      <c r="L694" s="60"/>
      <c r="M694" s="60"/>
      <c r="N694" s="60"/>
      <c r="O694" s="60"/>
      <c r="P694" s="60"/>
      <c r="Q694" s="60"/>
      <c r="R694" s="60"/>
      <c r="S694" s="60"/>
      <c r="T694" s="60"/>
      <c r="U694" s="60"/>
      <c r="V694" s="60"/>
      <c r="W694" s="60"/>
      <c r="X694" s="60"/>
      <c r="Y694" s="60"/>
      <c r="Z694" s="60"/>
      <c r="AA694" s="60"/>
      <c r="AB694" s="60"/>
      <c r="AC694" s="60"/>
      <c r="AD694" s="60"/>
      <c r="AE694" s="60"/>
      <c r="AF694" s="60"/>
      <c r="AG694" s="60"/>
      <c r="AH694" s="60"/>
      <c r="AI694" s="41"/>
      <c r="AJ694" s="60"/>
      <c r="AK694" s="160" t="s">
        <v>2043</v>
      </c>
      <c r="AL694" s="39"/>
      <c r="AM694" s="39"/>
      <c r="AN694" s="39"/>
      <c r="AO694" s="39"/>
      <c r="AP694" s="39"/>
      <c r="AQ694" s="39"/>
      <c r="AR694" s="39"/>
      <c r="AS694" s="780" t="s">
        <v>2044</v>
      </c>
      <c r="AT694" s="503"/>
      <c r="AU694" s="503"/>
      <c r="AV694" s="524"/>
      <c r="AW694" s="780" t="s">
        <v>2042</v>
      </c>
      <c r="AX694" s="503"/>
      <c r="AY694" s="503"/>
      <c r="AZ694" s="524"/>
      <c r="BA694" s="60"/>
      <c r="BB694" s="60"/>
      <c r="BC694" s="60"/>
      <c r="BD694" s="60"/>
      <c r="BE694" s="60"/>
      <c r="BF694" s="60"/>
      <c r="BG694" s="60"/>
      <c r="BH694" s="60"/>
      <c r="BI694" s="60"/>
      <c r="BJ694" s="60"/>
      <c r="BK694" s="60"/>
      <c r="BL694" s="60"/>
      <c r="BM694" s="60"/>
      <c r="BN694" s="60"/>
      <c r="BO694" s="60"/>
      <c r="BP694" s="60"/>
      <c r="BQ694" s="60"/>
      <c r="BR694" s="60"/>
      <c r="BS694" s="60"/>
    </row>
    <row r="695" spans="1:71" ht="13.5" customHeight="1" x14ac:dyDescent="0.25">
      <c r="A695" s="41"/>
      <c r="B695" s="467"/>
      <c r="C695" s="60"/>
      <c r="D695" s="60"/>
      <c r="E695" s="60"/>
      <c r="F695" s="60"/>
      <c r="G695" s="60"/>
      <c r="H695" s="60"/>
      <c r="I695" s="60"/>
      <c r="J695" s="60"/>
      <c r="K695" s="60"/>
      <c r="L695" s="60"/>
      <c r="M695" s="60"/>
      <c r="N695" s="60"/>
      <c r="O695" s="60"/>
      <c r="P695" s="60"/>
      <c r="Q695" s="60"/>
      <c r="R695" s="60"/>
      <c r="S695" s="60"/>
      <c r="T695" s="60"/>
      <c r="U695" s="60"/>
      <c r="V695" s="60"/>
      <c r="W695" s="60"/>
      <c r="X695" s="60"/>
      <c r="Y695" s="60"/>
      <c r="Z695" s="60"/>
      <c r="AA695" s="60"/>
      <c r="AB695" s="60"/>
      <c r="AC695" s="60"/>
      <c r="AD695" s="60"/>
      <c r="AE695" s="60"/>
      <c r="AF695" s="60"/>
      <c r="AG695" s="60"/>
      <c r="AH695" s="60"/>
      <c r="AI695" s="41"/>
      <c r="AJ695" s="60"/>
      <c r="AK695" s="60"/>
      <c r="AL695" s="60"/>
      <c r="AM695" s="60"/>
      <c r="AN695" s="60"/>
      <c r="AO695" s="60"/>
      <c r="AP695" s="60"/>
      <c r="AQ695" s="60"/>
      <c r="AR695" s="60"/>
      <c r="AS695" s="60"/>
      <c r="AT695" s="60"/>
      <c r="AU695" s="60"/>
      <c r="AV695" s="60"/>
      <c r="AW695" s="60"/>
      <c r="AX695" s="60"/>
      <c r="AY695" s="60"/>
      <c r="AZ695" s="60"/>
      <c r="BA695" s="60"/>
      <c r="BB695" s="60"/>
      <c r="BC695" s="60"/>
      <c r="BD695" s="60"/>
      <c r="BE695" s="60"/>
      <c r="BF695" s="60"/>
      <c r="BG695" s="60"/>
      <c r="BH695" s="60"/>
      <c r="BI695" s="60"/>
      <c r="BJ695" s="60"/>
      <c r="BK695" s="60"/>
      <c r="BL695" s="60"/>
      <c r="BM695" s="60"/>
      <c r="BN695" s="60"/>
      <c r="BO695" s="60"/>
      <c r="BP695" s="60"/>
      <c r="BQ695" s="60"/>
      <c r="BR695" s="60"/>
      <c r="BS695" s="60"/>
    </row>
    <row r="696" spans="1:71" ht="13.5" customHeight="1" x14ac:dyDescent="0.25">
      <c r="A696" s="41"/>
      <c r="B696" s="467" t="s">
        <v>2045</v>
      </c>
      <c r="C696" s="60"/>
      <c r="D696" s="60"/>
      <c r="E696" s="60"/>
      <c r="F696" s="60"/>
      <c r="G696" s="60"/>
      <c r="H696" s="60"/>
      <c r="I696" s="60"/>
      <c r="J696" s="60"/>
      <c r="K696" s="60"/>
      <c r="L696" s="60"/>
      <c r="M696" s="60"/>
      <c r="N696" s="60"/>
      <c r="O696" s="60"/>
      <c r="P696" s="60"/>
      <c r="Q696" s="60"/>
      <c r="R696" s="60"/>
      <c r="S696" s="60"/>
      <c r="T696" s="60"/>
      <c r="U696" s="60"/>
      <c r="V696" s="60"/>
      <c r="W696" s="60"/>
      <c r="X696" s="60"/>
      <c r="Y696" s="60"/>
      <c r="Z696" s="60"/>
      <c r="AA696" s="60"/>
      <c r="AB696" s="60"/>
      <c r="AC696" s="60"/>
      <c r="AD696" s="60"/>
      <c r="AE696" s="60"/>
      <c r="AF696" s="60"/>
      <c r="AG696" s="60"/>
      <c r="AH696" s="60"/>
      <c r="AI696" s="41"/>
      <c r="AJ696" s="60"/>
      <c r="AK696" s="60"/>
      <c r="AL696" s="60"/>
      <c r="AM696" s="60"/>
      <c r="AN696" s="60"/>
      <c r="AO696" s="60"/>
      <c r="AP696" s="60"/>
      <c r="AQ696" s="60"/>
      <c r="AR696" s="60"/>
      <c r="AS696" s="60"/>
      <c r="AT696" s="60"/>
      <c r="AU696" s="60"/>
      <c r="AV696" s="60"/>
      <c r="AW696" s="60"/>
      <c r="AX696" s="60"/>
      <c r="AY696" s="60"/>
      <c r="AZ696" s="60"/>
      <c r="BA696" s="60"/>
      <c r="BB696" s="60"/>
      <c r="BC696" s="60"/>
      <c r="BD696" s="60"/>
      <c r="BE696" s="60"/>
      <c r="BF696" s="60"/>
      <c r="BG696" s="60"/>
      <c r="BH696" s="60"/>
      <c r="BI696" s="60"/>
      <c r="BJ696" s="60"/>
      <c r="BK696" s="60"/>
      <c r="BL696" s="60"/>
      <c r="BM696" s="60"/>
      <c r="BN696" s="60"/>
      <c r="BO696" s="60"/>
      <c r="BP696" s="60"/>
      <c r="BQ696" s="60"/>
      <c r="BR696" s="60"/>
      <c r="BS696" s="60"/>
    </row>
    <row r="697" spans="1:71" ht="13.5" customHeight="1" x14ac:dyDescent="0.25">
      <c r="A697" s="41"/>
      <c r="B697" s="38" t="s">
        <v>2046</v>
      </c>
      <c r="C697" s="60"/>
      <c r="D697" s="60"/>
      <c r="E697" s="60"/>
      <c r="F697" s="60"/>
      <c r="G697" s="60"/>
      <c r="H697" s="60"/>
      <c r="I697" s="60"/>
      <c r="J697" s="60"/>
      <c r="K697" s="60"/>
      <c r="L697" s="60"/>
      <c r="M697" s="60"/>
      <c r="N697" s="60"/>
      <c r="O697" s="60"/>
      <c r="P697" s="60"/>
      <c r="Q697" s="60"/>
      <c r="R697" s="60"/>
      <c r="S697" s="60"/>
      <c r="T697" s="60"/>
      <c r="U697" s="60"/>
      <c r="V697" s="60"/>
      <c r="W697" s="60"/>
      <c r="X697" s="60"/>
      <c r="Y697" s="60"/>
      <c r="Z697" s="60"/>
      <c r="AA697" s="60"/>
      <c r="AB697" s="60"/>
      <c r="AC697" s="60"/>
      <c r="AD697" s="60"/>
      <c r="AE697" s="60"/>
      <c r="AF697" s="60"/>
      <c r="AG697" s="60"/>
      <c r="AH697" s="60"/>
      <c r="AI697" s="41"/>
      <c r="AJ697" s="60"/>
      <c r="AK697" s="60"/>
      <c r="AL697" s="60"/>
      <c r="AM697" s="60"/>
      <c r="AN697" s="60"/>
      <c r="AO697" s="60"/>
      <c r="AP697" s="60"/>
      <c r="AQ697" s="60"/>
      <c r="AR697" s="60"/>
      <c r="AS697" s="60"/>
      <c r="AT697" s="60"/>
      <c r="AU697" s="60"/>
      <c r="AV697" s="60"/>
      <c r="AW697" s="60"/>
      <c r="AX697" s="60"/>
      <c r="AY697" s="60"/>
      <c r="AZ697" s="60"/>
      <c r="BA697" s="60"/>
      <c r="BB697" s="60"/>
      <c r="BC697" s="60"/>
      <c r="BD697" s="60"/>
      <c r="BE697" s="60"/>
      <c r="BF697" s="60"/>
      <c r="BG697" s="60"/>
      <c r="BH697" s="60"/>
      <c r="BI697" s="60"/>
      <c r="BJ697" s="60"/>
      <c r="BK697" s="60"/>
      <c r="BL697" s="60"/>
      <c r="BM697" s="60"/>
      <c r="BN697" s="60"/>
      <c r="BO697" s="60"/>
      <c r="BP697" s="60"/>
      <c r="BQ697" s="60"/>
      <c r="BR697" s="60"/>
      <c r="BS697" s="60"/>
    </row>
    <row r="698" spans="1:71" ht="13.5" customHeight="1" x14ac:dyDescent="0.25">
      <c r="A698" s="41"/>
      <c r="B698" s="38" t="s">
        <v>2047</v>
      </c>
      <c r="C698" s="60"/>
      <c r="D698" s="60"/>
      <c r="E698" s="60"/>
      <c r="F698" s="60"/>
      <c r="G698" s="60"/>
      <c r="H698" s="60"/>
      <c r="I698" s="60"/>
      <c r="J698" s="60"/>
      <c r="K698" s="60"/>
      <c r="L698" s="60"/>
      <c r="M698" s="60"/>
      <c r="N698" s="60"/>
      <c r="O698" s="60"/>
      <c r="P698" s="60"/>
      <c r="Q698" s="60"/>
      <c r="R698" s="60"/>
      <c r="S698" s="60"/>
      <c r="T698" s="60"/>
      <c r="U698" s="60"/>
      <c r="V698" s="60"/>
      <c r="W698" s="60"/>
      <c r="X698" s="60"/>
      <c r="Y698" s="60"/>
      <c r="Z698" s="60"/>
      <c r="AA698" s="60"/>
      <c r="AB698" s="60"/>
      <c r="AC698" s="60"/>
      <c r="AD698" s="60"/>
      <c r="AE698" s="60"/>
      <c r="AF698" s="60"/>
      <c r="AG698" s="60"/>
      <c r="AH698" s="60"/>
      <c r="AI698" s="41"/>
      <c r="AJ698" s="60"/>
      <c r="AK698" s="60"/>
      <c r="AL698" s="60"/>
      <c r="AM698" s="60"/>
      <c r="AN698" s="60"/>
      <c r="AO698" s="60"/>
      <c r="AP698" s="60"/>
      <c r="AQ698" s="60"/>
      <c r="AR698" s="60"/>
      <c r="AS698" s="60"/>
      <c r="AT698" s="60"/>
      <c r="AU698" s="60"/>
      <c r="AV698" s="60"/>
      <c r="AW698" s="60"/>
      <c r="AX698" s="60"/>
      <c r="AY698" s="60"/>
      <c r="AZ698" s="60"/>
      <c r="BA698" s="60"/>
      <c r="BB698" s="60"/>
      <c r="BC698" s="60"/>
      <c r="BD698" s="60"/>
      <c r="BE698" s="60"/>
      <c r="BF698" s="60"/>
      <c r="BG698" s="60"/>
      <c r="BH698" s="60"/>
      <c r="BI698" s="60"/>
      <c r="BJ698" s="60"/>
      <c r="BK698" s="60"/>
      <c r="BL698" s="60"/>
      <c r="BM698" s="60"/>
      <c r="BN698" s="60"/>
      <c r="BO698" s="60"/>
      <c r="BP698" s="60"/>
      <c r="BQ698" s="60"/>
      <c r="BR698" s="60"/>
      <c r="BS698" s="60"/>
    </row>
    <row r="699" spans="1:71" ht="13.5" customHeight="1" x14ac:dyDescent="0.25">
      <c r="A699" s="41"/>
      <c r="B699" s="38" t="s">
        <v>2048</v>
      </c>
      <c r="C699" s="60"/>
      <c r="D699" s="60"/>
      <c r="E699" s="60"/>
      <c r="F699" s="60"/>
      <c r="G699" s="60"/>
      <c r="H699" s="60"/>
      <c r="I699" s="60"/>
      <c r="J699" s="60"/>
      <c r="K699" s="60"/>
      <c r="L699" s="60"/>
      <c r="M699" s="60"/>
      <c r="N699" s="60"/>
      <c r="O699" s="60"/>
      <c r="P699" s="60"/>
      <c r="Q699" s="60"/>
      <c r="R699" s="60"/>
      <c r="S699" s="60"/>
      <c r="T699" s="60"/>
      <c r="U699" s="60"/>
      <c r="V699" s="60"/>
      <c r="W699" s="60"/>
      <c r="X699" s="60"/>
      <c r="Y699" s="60"/>
      <c r="Z699" s="60"/>
      <c r="AA699" s="60"/>
      <c r="AB699" s="60"/>
      <c r="AC699" s="60"/>
      <c r="AD699" s="60"/>
      <c r="AE699" s="60"/>
      <c r="AF699" s="60"/>
      <c r="AG699" s="60"/>
      <c r="AH699" s="60"/>
      <c r="AI699" s="41"/>
      <c r="AJ699" s="60"/>
      <c r="AK699" s="60"/>
      <c r="AL699" s="60"/>
      <c r="AM699" s="60"/>
      <c r="AN699" s="60"/>
      <c r="AO699" s="60"/>
      <c r="AP699" s="60"/>
      <c r="AQ699" s="60"/>
      <c r="AR699" s="60"/>
      <c r="AS699" s="60"/>
      <c r="AT699" s="60"/>
      <c r="AU699" s="60"/>
      <c r="AV699" s="60"/>
      <c r="AW699" s="60"/>
      <c r="AX699" s="60"/>
      <c r="AY699" s="60"/>
      <c r="AZ699" s="60"/>
      <c r="BA699" s="60"/>
      <c r="BB699" s="60"/>
      <c r="BC699" s="60"/>
      <c r="BD699" s="60"/>
      <c r="BE699" s="60"/>
      <c r="BF699" s="60"/>
      <c r="BG699" s="60"/>
      <c r="BH699" s="60"/>
      <c r="BI699" s="60"/>
      <c r="BJ699" s="60"/>
      <c r="BK699" s="60"/>
      <c r="BL699" s="60"/>
      <c r="BM699" s="60"/>
      <c r="BN699" s="60"/>
      <c r="BO699" s="60"/>
      <c r="BP699" s="60"/>
      <c r="BQ699" s="60"/>
      <c r="BR699" s="60"/>
      <c r="BS699" s="60"/>
    </row>
    <row r="700" spans="1:71" ht="13.5" customHeight="1" x14ac:dyDescent="0.25">
      <c r="A700" s="41"/>
      <c r="B700" s="38" t="s">
        <v>2049</v>
      </c>
      <c r="C700" s="60"/>
      <c r="D700" s="60"/>
      <c r="E700" s="60"/>
      <c r="F700" s="60"/>
      <c r="G700" s="60"/>
      <c r="H700" s="60"/>
      <c r="I700" s="60"/>
      <c r="J700" s="60"/>
      <c r="K700" s="60"/>
      <c r="L700" s="60"/>
      <c r="M700" s="60"/>
      <c r="N700" s="60"/>
      <c r="O700" s="60"/>
      <c r="P700" s="60"/>
      <c r="Q700" s="60"/>
      <c r="R700" s="60"/>
      <c r="S700" s="60"/>
      <c r="T700" s="60"/>
      <c r="U700" s="60"/>
      <c r="V700" s="60"/>
      <c r="W700" s="60"/>
      <c r="X700" s="60"/>
      <c r="Y700" s="60"/>
      <c r="Z700" s="60"/>
      <c r="AA700" s="60"/>
      <c r="AB700" s="60"/>
      <c r="AC700" s="60"/>
      <c r="AD700" s="60"/>
      <c r="AE700" s="60"/>
      <c r="AF700" s="60"/>
      <c r="AG700" s="60"/>
      <c r="AH700" s="60"/>
      <c r="AI700" s="41"/>
      <c r="AJ700" s="60"/>
      <c r="AK700" s="60"/>
      <c r="AL700" s="60"/>
      <c r="AM700" s="60"/>
      <c r="AN700" s="60"/>
      <c r="AO700" s="60"/>
      <c r="AP700" s="60"/>
      <c r="AQ700" s="60"/>
      <c r="AR700" s="60"/>
      <c r="AS700" s="60"/>
      <c r="AT700" s="60"/>
      <c r="AU700" s="60"/>
      <c r="AV700" s="60"/>
      <c r="AW700" s="60"/>
      <c r="AX700" s="60"/>
      <c r="AY700" s="60"/>
      <c r="AZ700" s="60"/>
      <c r="BA700" s="60"/>
      <c r="BB700" s="60"/>
      <c r="BC700" s="60"/>
      <c r="BD700" s="60"/>
      <c r="BE700" s="60"/>
      <c r="BF700" s="60"/>
      <c r="BG700" s="60"/>
      <c r="BH700" s="60"/>
      <c r="BI700" s="60"/>
      <c r="BJ700" s="60"/>
      <c r="BK700" s="60"/>
      <c r="BL700" s="60"/>
      <c r="BM700" s="60"/>
      <c r="BN700" s="60"/>
      <c r="BO700" s="60"/>
      <c r="BP700" s="60"/>
      <c r="BQ700" s="60"/>
      <c r="BR700" s="60"/>
      <c r="BS700" s="60"/>
    </row>
    <row r="701" spans="1:71" ht="13.5" customHeight="1" x14ac:dyDescent="0.25">
      <c r="A701" s="41"/>
      <c r="B701" s="38" t="s">
        <v>2050</v>
      </c>
      <c r="C701" s="60"/>
      <c r="D701" s="60"/>
      <c r="E701" s="60"/>
      <c r="F701" s="60"/>
      <c r="G701" s="60"/>
      <c r="H701" s="60"/>
      <c r="I701" s="60"/>
      <c r="J701" s="60"/>
      <c r="K701" s="60"/>
      <c r="L701" s="60"/>
      <c r="M701" s="60"/>
      <c r="N701" s="60"/>
      <c r="O701" s="60"/>
      <c r="P701" s="60"/>
      <c r="Q701" s="60"/>
      <c r="R701" s="60"/>
      <c r="S701" s="60"/>
      <c r="T701" s="60"/>
      <c r="U701" s="60"/>
      <c r="V701" s="60"/>
      <c r="W701" s="60"/>
      <c r="X701" s="60"/>
      <c r="Y701" s="60"/>
      <c r="Z701" s="60"/>
      <c r="AA701" s="60"/>
      <c r="AB701" s="60"/>
      <c r="AC701" s="60"/>
      <c r="AD701" s="60"/>
      <c r="AE701" s="60"/>
      <c r="AF701" s="60"/>
      <c r="AG701" s="60"/>
      <c r="AH701" s="60"/>
      <c r="AI701" s="41"/>
      <c r="AJ701" s="60"/>
      <c r="AK701" s="60"/>
      <c r="AL701" s="60"/>
      <c r="AM701" s="60"/>
      <c r="AN701" s="60"/>
      <c r="AO701" s="60"/>
      <c r="AP701" s="60"/>
      <c r="AQ701" s="60"/>
      <c r="AR701" s="60"/>
      <c r="AS701" s="60"/>
      <c r="AT701" s="60"/>
      <c r="AU701" s="60"/>
      <c r="AV701" s="60"/>
      <c r="AW701" s="60"/>
      <c r="AX701" s="60"/>
      <c r="AY701" s="60"/>
      <c r="AZ701" s="60"/>
      <c r="BA701" s="60"/>
      <c r="BB701" s="60"/>
      <c r="BC701" s="60"/>
      <c r="BD701" s="60"/>
      <c r="BE701" s="60"/>
      <c r="BF701" s="60"/>
      <c r="BG701" s="60"/>
      <c r="BH701" s="60"/>
      <c r="BI701" s="60"/>
      <c r="BJ701" s="60"/>
      <c r="BK701" s="60"/>
      <c r="BL701" s="60"/>
      <c r="BM701" s="60"/>
      <c r="BN701" s="60"/>
      <c r="BO701" s="60"/>
      <c r="BP701" s="60"/>
      <c r="BQ701" s="60"/>
      <c r="BR701" s="60"/>
      <c r="BS701" s="60"/>
    </row>
    <row r="702" spans="1:71" ht="13.5" customHeight="1" x14ac:dyDescent="0.25">
      <c r="A702" s="41"/>
      <c r="B702" s="60"/>
      <c r="C702" s="60"/>
      <c r="D702" s="60"/>
      <c r="E702" s="60"/>
      <c r="F702" s="60"/>
      <c r="G702" s="60"/>
      <c r="H702" s="60"/>
      <c r="I702" s="60"/>
      <c r="J702" s="60"/>
      <c r="K702" s="60"/>
      <c r="L702" s="60"/>
      <c r="M702" s="60"/>
      <c r="N702" s="60"/>
      <c r="O702" s="60"/>
      <c r="P702" s="60"/>
      <c r="Q702" s="60"/>
      <c r="R702" s="60"/>
      <c r="S702" s="60"/>
      <c r="T702" s="60"/>
      <c r="U702" s="60"/>
      <c r="V702" s="60"/>
      <c r="W702" s="60"/>
      <c r="X702" s="60"/>
      <c r="Y702" s="464"/>
      <c r="Z702" s="464"/>
      <c r="AA702" s="464"/>
      <c r="AB702" s="464"/>
      <c r="AC702" s="464"/>
      <c r="AD702" s="464"/>
      <c r="AE702" s="464"/>
      <c r="AF702" s="464"/>
      <c r="AG702" s="464"/>
      <c r="AH702" s="464"/>
      <c r="AI702" s="41"/>
      <c r="AJ702" s="60"/>
      <c r="AK702" s="60"/>
      <c r="AL702" s="41"/>
      <c r="AM702" s="60"/>
      <c r="AN702" s="60"/>
      <c r="AO702" s="60"/>
      <c r="AP702" s="60"/>
      <c r="AQ702" s="60"/>
      <c r="AR702" s="60"/>
      <c r="AS702" s="60"/>
      <c r="AT702" s="60"/>
      <c r="AU702" s="60"/>
      <c r="AV702" s="60"/>
      <c r="AW702" s="60"/>
      <c r="AX702" s="60"/>
      <c r="AY702" s="60"/>
      <c r="AZ702" s="60"/>
      <c r="BA702" s="60"/>
      <c r="BB702" s="60"/>
      <c r="BC702" s="60"/>
      <c r="BD702" s="60"/>
      <c r="BE702" s="60"/>
      <c r="BF702" s="60"/>
      <c r="BG702" s="60"/>
      <c r="BH702" s="60"/>
      <c r="BI702" s="60"/>
      <c r="BJ702" s="60"/>
      <c r="BK702" s="60"/>
      <c r="BL702" s="60"/>
      <c r="BM702" s="60"/>
      <c r="BN702" s="60"/>
      <c r="BO702" s="60"/>
      <c r="BP702" s="60"/>
      <c r="BQ702" s="60"/>
      <c r="BR702" s="60"/>
      <c r="BS702" s="60"/>
    </row>
  </sheetData>
  <mergeCells count="1930">
    <mergeCell ref="BP324:BR324"/>
    <mergeCell ref="AC327:AE327"/>
    <mergeCell ref="AF327:AH327"/>
    <mergeCell ref="AX327:BA327"/>
    <mergeCell ref="BC327:BG327"/>
    <mergeCell ref="BH327:BL327"/>
    <mergeCell ref="BM327:BO327"/>
    <mergeCell ref="BP327:BR327"/>
    <mergeCell ref="B327:H327"/>
    <mergeCell ref="I327:K327"/>
    <mergeCell ref="L327:O327"/>
    <mergeCell ref="P327:R327"/>
    <mergeCell ref="S327:U327"/>
    <mergeCell ref="W327:Y327"/>
    <mergeCell ref="Z327:AB327"/>
    <mergeCell ref="AC328:AE328"/>
    <mergeCell ref="AF328:AH328"/>
    <mergeCell ref="BM328:BO328"/>
    <mergeCell ref="BP328:BR328"/>
    <mergeCell ref="B328:H328"/>
    <mergeCell ref="I328:K328"/>
    <mergeCell ref="L328:O328"/>
    <mergeCell ref="P328:R328"/>
    <mergeCell ref="S328:U328"/>
    <mergeCell ref="W328:Y328"/>
    <mergeCell ref="Z328:AB328"/>
    <mergeCell ref="AF305:AH305"/>
    <mergeCell ref="AF306:AH306"/>
    <mergeCell ref="AA310:AC310"/>
    <mergeCell ref="AF310:AH310"/>
    <mergeCell ref="AA311:AC311"/>
    <mergeCell ref="AF311:AH311"/>
    <mergeCell ref="BC300:BF300"/>
    <mergeCell ref="BG300:BJ300"/>
    <mergeCell ref="AZ301:BB301"/>
    <mergeCell ref="BC301:BF301"/>
    <mergeCell ref="BG301:BJ301"/>
    <mergeCell ref="AA305:AC305"/>
    <mergeCell ref="AA306:AC306"/>
    <mergeCell ref="Z324:AB324"/>
    <mergeCell ref="AC324:AE324"/>
    <mergeCell ref="BH324:BL324"/>
    <mergeCell ref="BM324:BO324"/>
    <mergeCell ref="AZ296:BB296"/>
    <mergeCell ref="BC296:BF296"/>
    <mergeCell ref="BG296:BJ296"/>
    <mergeCell ref="BK296:BN296"/>
    <mergeCell ref="BO296:BR296"/>
    <mergeCell ref="AZ297:BB297"/>
    <mergeCell ref="BC297:BF297"/>
    <mergeCell ref="BG297:BJ297"/>
    <mergeCell ref="BK297:BN297"/>
    <mergeCell ref="BO297:BR297"/>
    <mergeCell ref="BC298:BF298"/>
    <mergeCell ref="BO298:BR298"/>
    <mergeCell ref="BK300:BN300"/>
    <mergeCell ref="BO300:BR300"/>
    <mergeCell ref="BK301:BN301"/>
    <mergeCell ref="BO301:BR301"/>
    <mergeCell ref="BK302:BN302"/>
    <mergeCell ref="BO302:BR302"/>
    <mergeCell ref="AZ298:BB298"/>
    <mergeCell ref="AZ299:BB299"/>
    <mergeCell ref="BC299:BF299"/>
    <mergeCell ref="BG299:BJ299"/>
    <mergeCell ref="BK299:BN299"/>
    <mergeCell ref="BO299:BR299"/>
    <mergeCell ref="AZ300:BB300"/>
    <mergeCell ref="BH323:BL323"/>
    <mergeCell ref="BM323:BO323"/>
    <mergeCell ref="BG298:BJ298"/>
    <mergeCell ref="BK298:BN298"/>
    <mergeCell ref="AX322:BA322"/>
    <mergeCell ref="BH322:BL322"/>
    <mergeCell ref="BM322:BO322"/>
    <mergeCell ref="BP322:BR322"/>
    <mergeCell ref="AX323:BA323"/>
    <mergeCell ref="BP323:BR323"/>
    <mergeCell ref="BK303:BN303"/>
    <mergeCell ref="BO303:BR303"/>
    <mergeCell ref="AC244:AE244"/>
    <mergeCell ref="AF244:AH244"/>
    <mergeCell ref="G244:H244"/>
    <mergeCell ref="I244:K244"/>
    <mergeCell ref="L244:N244"/>
    <mergeCell ref="O244:R244"/>
    <mergeCell ref="S244:V244"/>
    <mergeCell ref="W244:Y244"/>
    <mergeCell ref="Z244:AB244"/>
    <mergeCell ref="AC297:AE297"/>
    <mergeCell ref="AF297:AH297"/>
    <mergeCell ref="W298:Y298"/>
    <mergeCell ref="Z298:AB298"/>
    <mergeCell ref="W299:Y299"/>
    <mergeCell ref="Z299:AB299"/>
    <mergeCell ref="G297:H297"/>
    <mergeCell ref="I297:K297"/>
    <mergeCell ref="L297:N297"/>
    <mergeCell ref="O297:R297"/>
    <mergeCell ref="S297:V297"/>
    <mergeCell ref="W297:Y297"/>
    <mergeCell ref="Z297:AB297"/>
    <mergeCell ref="G296:H296"/>
    <mergeCell ref="I296:K296"/>
    <mergeCell ref="L296:N296"/>
    <mergeCell ref="O296:R296"/>
    <mergeCell ref="S296:V296"/>
    <mergeCell ref="W296:Y296"/>
    <mergeCell ref="Z296:AB296"/>
    <mergeCell ref="AC296:AE296"/>
    <mergeCell ref="AF296:AH296"/>
    <mergeCell ref="AC242:AE242"/>
    <mergeCell ref="AF242:AH242"/>
    <mergeCell ref="G242:H242"/>
    <mergeCell ref="I242:K242"/>
    <mergeCell ref="L242:N242"/>
    <mergeCell ref="O242:R242"/>
    <mergeCell ref="S242:V242"/>
    <mergeCell ref="W242:Y242"/>
    <mergeCell ref="Z242:AB242"/>
    <mergeCell ref="AC243:AE243"/>
    <mergeCell ref="AF243:AH243"/>
    <mergeCell ref="G243:H243"/>
    <mergeCell ref="I243:K243"/>
    <mergeCell ref="L243:N243"/>
    <mergeCell ref="O243:R243"/>
    <mergeCell ref="S243:V243"/>
    <mergeCell ref="W243:Y243"/>
    <mergeCell ref="Z243:AB243"/>
    <mergeCell ref="W219:Y219"/>
    <mergeCell ref="Z219:AB219"/>
    <mergeCell ref="W220:Y220"/>
    <mergeCell ref="Z220:AB220"/>
    <mergeCell ref="W221:Y221"/>
    <mergeCell ref="W222:Y222"/>
    <mergeCell ref="Z222:AB222"/>
    <mergeCell ref="BI220:BK220"/>
    <mergeCell ref="BJ226:BL226"/>
    <mergeCell ref="BO226:BQ226"/>
    <mergeCell ref="BJ227:BL227"/>
    <mergeCell ref="BO227:BQ227"/>
    <mergeCell ref="W223:Y223"/>
    <mergeCell ref="Z223:AB223"/>
    <mergeCell ref="W224:Y224"/>
    <mergeCell ref="Z224:AB224"/>
    <mergeCell ref="W225:Y225"/>
    <mergeCell ref="Z225:AB225"/>
    <mergeCell ref="W226:Y226"/>
    <mergeCell ref="B217:H217"/>
    <mergeCell ref="I217:K217"/>
    <mergeCell ref="L217:O217"/>
    <mergeCell ref="P217:R217"/>
    <mergeCell ref="S217:U217"/>
    <mergeCell ref="W217:Y217"/>
    <mergeCell ref="Z217:AB217"/>
    <mergeCell ref="AC218:AE218"/>
    <mergeCell ref="AF218:AH218"/>
    <mergeCell ref="AP218:AQ218"/>
    <mergeCell ref="AR218:AT218"/>
    <mergeCell ref="AU218:AW218"/>
    <mergeCell ref="AX218:BA218"/>
    <mergeCell ref="BB218:BE218"/>
    <mergeCell ref="B218:H218"/>
    <mergeCell ref="I218:K218"/>
    <mergeCell ref="L218:O218"/>
    <mergeCell ref="P218:R218"/>
    <mergeCell ref="S218:U218"/>
    <mergeCell ref="W218:Y218"/>
    <mergeCell ref="Z218:AB218"/>
    <mergeCell ref="BF217:BH217"/>
    <mergeCell ref="BI217:BK217"/>
    <mergeCell ref="BL217:BN217"/>
    <mergeCell ref="BO217:BQ217"/>
    <mergeCell ref="BF218:BH218"/>
    <mergeCell ref="BI218:BK218"/>
    <mergeCell ref="BL218:BN218"/>
    <mergeCell ref="BO218:BQ218"/>
    <mergeCell ref="BF219:BH219"/>
    <mergeCell ref="BI219:BK219"/>
    <mergeCell ref="BF220:BH220"/>
    <mergeCell ref="AC217:AE217"/>
    <mergeCell ref="AF217:AH217"/>
    <mergeCell ref="AP217:AQ217"/>
    <mergeCell ref="AR217:AT217"/>
    <mergeCell ref="AU217:AW217"/>
    <mergeCell ref="AX217:BA217"/>
    <mergeCell ref="BB217:BE217"/>
    <mergeCell ref="B214:H214"/>
    <mergeCell ref="I214:K214"/>
    <mergeCell ref="L214:O214"/>
    <mergeCell ref="P214:R214"/>
    <mergeCell ref="S214:U214"/>
    <mergeCell ref="W214:Y214"/>
    <mergeCell ref="Z214:AB214"/>
    <mergeCell ref="BF215:BH215"/>
    <mergeCell ref="BI215:BK215"/>
    <mergeCell ref="BL215:BN215"/>
    <mergeCell ref="BO215:BQ215"/>
    <mergeCell ref="BL216:BN216"/>
    <mergeCell ref="BO216:BQ216"/>
    <mergeCell ref="AC215:AE215"/>
    <mergeCell ref="AF215:AH215"/>
    <mergeCell ref="AP215:AQ215"/>
    <mergeCell ref="AR215:AT215"/>
    <mergeCell ref="AU215:AW215"/>
    <mergeCell ref="AX215:BA215"/>
    <mergeCell ref="BB215:BE215"/>
    <mergeCell ref="B215:H215"/>
    <mergeCell ref="I215:K215"/>
    <mergeCell ref="L215:O215"/>
    <mergeCell ref="P215:R215"/>
    <mergeCell ref="S215:U215"/>
    <mergeCell ref="W215:Y215"/>
    <mergeCell ref="Z215:AB215"/>
    <mergeCell ref="B216:H216"/>
    <mergeCell ref="I216:K216"/>
    <mergeCell ref="L216:O216"/>
    <mergeCell ref="P216:R216"/>
    <mergeCell ref="S216:U216"/>
    <mergeCell ref="W213:Y213"/>
    <mergeCell ref="Z213:AB213"/>
    <mergeCell ref="BF216:BH216"/>
    <mergeCell ref="BI216:BK216"/>
    <mergeCell ref="AC216:AE216"/>
    <mergeCell ref="AF216:AH216"/>
    <mergeCell ref="AP216:AQ216"/>
    <mergeCell ref="AR216:AT216"/>
    <mergeCell ref="AU216:AW216"/>
    <mergeCell ref="AX216:BA216"/>
    <mergeCell ref="BB216:BE216"/>
    <mergeCell ref="BF214:BH214"/>
    <mergeCell ref="BI214:BK214"/>
    <mergeCell ref="BL214:BN214"/>
    <mergeCell ref="BO214:BQ214"/>
    <mergeCell ref="AC214:AE214"/>
    <mergeCell ref="AF214:AH214"/>
    <mergeCell ref="AP214:AQ214"/>
    <mergeCell ref="AR214:AT214"/>
    <mergeCell ref="AU214:AW214"/>
    <mergeCell ref="AX214:BA214"/>
    <mergeCell ref="BB214:BE214"/>
    <mergeCell ref="W216:Y216"/>
    <mergeCell ref="Z216:AB216"/>
    <mergeCell ref="B211:H211"/>
    <mergeCell ref="I211:K211"/>
    <mergeCell ref="L211:O211"/>
    <mergeCell ref="P211:R211"/>
    <mergeCell ref="S211:U211"/>
    <mergeCell ref="W211:Y211"/>
    <mergeCell ref="Z211:AB211"/>
    <mergeCell ref="BF212:BH212"/>
    <mergeCell ref="BI212:BK212"/>
    <mergeCell ref="BL212:BN212"/>
    <mergeCell ref="BO212:BQ212"/>
    <mergeCell ref="BL213:BN213"/>
    <mergeCell ref="BO213:BQ213"/>
    <mergeCell ref="AC212:AE212"/>
    <mergeCell ref="AF212:AH212"/>
    <mergeCell ref="AP212:AQ212"/>
    <mergeCell ref="AR212:AT212"/>
    <mergeCell ref="AU212:AW212"/>
    <mergeCell ref="AX212:BA212"/>
    <mergeCell ref="BB212:BE212"/>
    <mergeCell ref="B212:H212"/>
    <mergeCell ref="I212:K212"/>
    <mergeCell ref="L212:O212"/>
    <mergeCell ref="P212:R212"/>
    <mergeCell ref="S212:U212"/>
    <mergeCell ref="W212:Y212"/>
    <mergeCell ref="Z212:AB212"/>
    <mergeCell ref="B213:H213"/>
    <mergeCell ref="I213:K213"/>
    <mergeCell ref="L213:O213"/>
    <mergeCell ref="P213:R213"/>
    <mergeCell ref="S213:U213"/>
    <mergeCell ref="BF213:BH213"/>
    <mergeCell ref="BI213:BK213"/>
    <mergeCell ref="AC213:AE213"/>
    <mergeCell ref="AF213:AH213"/>
    <mergeCell ref="AP213:AQ213"/>
    <mergeCell ref="AR213:AT213"/>
    <mergeCell ref="AU213:AW213"/>
    <mergeCell ref="AX213:BA213"/>
    <mergeCell ref="BB213:BE213"/>
    <mergeCell ref="BF211:BH211"/>
    <mergeCell ref="BI211:BK211"/>
    <mergeCell ref="BL211:BN211"/>
    <mergeCell ref="BO211:BQ211"/>
    <mergeCell ref="AC211:AE211"/>
    <mergeCell ref="AF211:AH211"/>
    <mergeCell ref="AP211:AQ211"/>
    <mergeCell ref="AR211:AT211"/>
    <mergeCell ref="AU211:AW211"/>
    <mergeCell ref="AX211:BA211"/>
    <mergeCell ref="BB211:BE211"/>
    <mergeCell ref="BL210:BN210"/>
    <mergeCell ref="BO210:BQ210"/>
    <mergeCell ref="AC209:AE209"/>
    <mergeCell ref="AF209:AH209"/>
    <mergeCell ref="AP209:AQ209"/>
    <mergeCell ref="AR209:AT209"/>
    <mergeCell ref="AU209:AW209"/>
    <mergeCell ref="AX209:BA209"/>
    <mergeCell ref="BB209:BE209"/>
    <mergeCell ref="B209:H209"/>
    <mergeCell ref="I209:K209"/>
    <mergeCell ref="L209:O209"/>
    <mergeCell ref="P209:R209"/>
    <mergeCell ref="S209:U209"/>
    <mergeCell ref="W209:Y209"/>
    <mergeCell ref="Z209:AB209"/>
    <mergeCell ref="B210:H210"/>
    <mergeCell ref="I210:K210"/>
    <mergeCell ref="L210:O210"/>
    <mergeCell ref="P210:R210"/>
    <mergeCell ref="S210:U210"/>
    <mergeCell ref="W210:Y210"/>
    <mergeCell ref="Z210:AB210"/>
    <mergeCell ref="BL208:BN208"/>
    <mergeCell ref="BO208:BQ208"/>
    <mergeCell ref="AC208:AE208"/>
    <mergeCell ref="AF208:AH208"/>
    <mergeCell ref="AP208:AQ208"/>
    <mergeCell ref="AR208:AT208"/>
    <mergeCell ref="AU208:AW208"/>
    <mergeCell ref="AX208:BA208"/>
    <mergeCell ref="BB208:BE208"/>
    <mergeCell ref="B208:H208"/>
    <mergeCell ref="I208:K208"/>
    <mergeCell ref="L208:O208"/>
    <mergeCell ref="P208:R208"/>
    <mergeCell ref="S208:U208"/>
    <mergeCell ref="W208:Y208"/>
    <mergeCell ref="Z208:AB208"/>
    <mergeCell ref="BF209:BH209"/>
    <mergeCell ref="BI209:BK209"/>
    <mergeCell ref="BL209:BN209"/>
    <mergeCell ref="BO209:BQ209"/>
    <mergeCell ref="AC180:AE180"/>
    <mergeCell ref="AF180:AH180"/>
    <mergeCell ref="AK180:AR180"/>
    <mergeCell ref="AS180:AU180"/>
    <mergeCell ref="AV180:AY180"/>
    <mergeCell ref="AZ180:BB180"/>
    <mergeCell ref="BC180:BE180"/>
    <mergeCell ref="G180:H180"/>
    <mergeCell ref="I180:K180"/>
    <mergeCell ref="L180:N180"/>
    <mergeCell ref="O180:R180"/>
    <mergeCell ref="S180:V180"/>
    <mergeCell ref="W180:Y180"/>
    <mergeCell ref="Z180:AB180"/>
    <mergeCell ref="BF210:BH210"/>
    <mergeCell ref="BI210:BK210"/>
    <mergeCell ref="AC210:AE210"/>
    <mergeCell ref="AF210:AH210"/>
    <mergeCell ref="AP210:AQ210"/>
    <mergeCell ref="AR210:AT210"/>
    <mergeCell ref="AU210:AW210"/>
    <mergeCell ref="AX210:BA210"/>
    <mergeCell ref="BB210:BE210"/>
    <mergeCell ref="BF208:BH208"/>
    <mergeCell ref="BI208:BK208"/>
    <mergeCell ref="BG174:BI174"/>
    <mergeCell ref="BJ174:BL174"/>
    <mergeCell ref="BM174:BO174"/>
    <mergeCell ref="BP174:BR174"/>
    <mergeCell ref="BG175:BI175"/>
    <mergeCell ref="BJ175:BL175"/>
    <mergeCell ref="BM175:BO175"/>
    <mergeCell ref="BP175:BR175"/>
    <mergeCell ref="AC177:AE177"/>
    <mergeCell ref="AF177:AH177"/>
    <mergeCell ref="AK177:AR177"/>
    <mergeCell ref="AS177:AU177"/>
    <mergeCell ref="AV177:AY177"/>
    <mergeCell ref="AZ177:BB177"/>
    <mergeCell ref="BC177:BE177"/>
    <mergeCell ref="G177:H177"/>
    <mergeCell ref="I177:K177"/>
    <mergeCell ref="L177:N177"/>
    <mergeCell ref="O177:R177"/>
    <mergeCell ref="S177:V177"/>
    <mergeCell ref="W177:Y177"/>
    <mergeCell ref="Z177:AB177"/>
    <mergeCell ref="BG173:BI173"/>
    <mergeCell ref="BJ173:BL173"/>
    <mergeCell ref="BM173:BO173"/>
    <mergeCell ref="BP173:BR173"/>
    <mergeCell ref="AC173:AE173"/>
    <mergeCell ref="AF173:AH173"/>
    <mergeCell ref="AK173:AR173"/>
    <mergeCell ref="AS173:AU173"/>
    <mergeCell ref="AV173:AY173"/>
    <mergeCell ref="AZ173:BB173"/>
    <mergeCell ref="BC173:BE173"/>
    <mergeCell ref="G173:H173"/>
    <mergeCell ref="I173:K173"/>
    <mergeCell ref="L173:N173"/>
    <mergeCell ref="O173:R173"/>
    <mergeCell ref="S173:V173"/>
    <mergeCell ref="W173:Y173"/>
    <mergeCell ref="Z173:AB173"/>
    <mergeCell ref="BG172:BI172"/>
    <mergeCell ref="BJ172:BL172"/>
    <mergeCell ref="BM172:BO172"/>
    <mergeCell ref="BP172:BR172"/>
    <mergeCell ref="AC174:AE174"/>
    <mergeCell ref="AF174:AH174"/>
    <mergeCell ref="AK174:AR174"/>
    <mergeCell ref="AS174:AU174"/>
    <mergeCell ref="AV174:AY174"/>
    <mergeCell ref="AZ174:BB174"/>
    <mergeCell ref="BC174:BE174"/>
    <mergeCell ref="G174:H174"/>
    <mergeCell ref="I174:K174"/>
    <mergeCell ref="L174:N174"/>
    <mergeCell ref="O174:R174"/>
    <mergeCell ref="S174:V174"/>
    <mergeCell ref="W174:Y174"/>
    <mergeCell ref="Z174:AB174"/>
    <mergeCell ref="AC172:AE172"/>
    <mergeCell ref="AF172:AH172"/>
    <mergeCell ref="AK172:AR172"/>
    <mergeCell ref="AS172:AU172"/>
    <mergeCell ref="AV172:AY172"/>
    <mergeCell ref="AZ172:BB172"/>
    <mergeCell ref="BC172:BE172"/>
    <mergeCell ref="G172:H172"/>
    <mergeCell ref="I172:K172"/>
    <mergeCell ref="L172:N172"/>
    <mergeCell ref="O172:R172"/>
    <mergeCell ref="S172:V172"/>
    <mergeCell ref="W172:Y172"/>
    <mergeCell ref="Z172:AB172"/>
    <mergeCell ref="BG171:BI171"/>
    <mergeCell ref="BJ171:BL171"/>
    <mergeCell ref="BM171:BO171"/>
    <mergeCell ref="BP171:BR171"/>
    <mergeCell ref="AC171:AE171"/>
    <mergeCell ref="AF171:AH171"/>
    <mergeCell ref="AK171:AR171"/>
    <mergeCell ref="AS171:AU171"/>
    <mergeCell ref="AV171:AY171"/>
    <mergeCell ref="AZ171:BB171"/>
    <mergeCell ref="BC171:BE171"/>
    <mergeCell ref="G171:H171"/>
    <mergeCell ref="I171:K171"/>
    <mergeCell ref="L171:N171"/>
    <mergeCell ref="O171:R171"/>
    <mergeCell ref="S171:V171"/>
    <mergeCell ref="W171:Y171"/>
    <mergeCell ref="Z171:AB171"/>
    <mergeCell ref="G169:H169"/>
    <mergeCell ref="I169:K169"/>
    <mergeCell ref="L169:N169"/>
    <mergeCell ref="O169:R169"/>
    <mergeCell ref="S169:V169"/>
    <mergeCell ref="W169:Y169"/>
    <mergeCell ref="Z169:AB169"/>
    <mergeCell ref="BG170:BI170"/>
    <mergeCell ref="BJ170:BL170"/>
    <mergeCell ref="BM170:BO170"/>
    <mergeCell ref="BP170:BR170"/>
    <mergeCell ref="AC170:AE170"/>
    <mergeCell ref="AF170:AH170"/>
    <mergeCell ref="AK170:AR170"/>
    <mergeCell ref="AS170:AU170"/>
    <mergeCell ref="AV170:AY170"/>
    <mergeCell ref="AZ170:BB170"/>
    <mergeCell ref="BC170:BE170"/>
    <mergeCell ref="G170:H170"/>
    <mergeCell ref="I170:K170"/>
    <mergeCell ref="L170:N170"/>
    <mergeCell ref="O170:R170"/>
    <mergeCell ref="S170:V170"/>
    <mergeCell ref="W170:Y170"/>
    <mergeCell ref="Z170:AB170"/>
    <mergeCell ref="BM168:BO168"/>
    <mergeCell ref="BP168:BR168"/>
    <mergeCell ref="AK168:AR168"/>
    <mergeCell ref="AS168:AU168"/>
    <mergeCell ref="AV168:AY168"/>
    <mergeCell ref="AZ168:BB168"/>
    <mergeCell ref="BC168:BE168"/>
    <mergeCell ref="BG168:BI168"/>
    <mergeCell ref="BJ168:BL168"/>
    <mergeCell ref="BG169:BI169"/>
    <mergeCell ref="BJ169:BL169"/>
    <mergeCell ref="BM169:BO169"/>
    <mergeCell ref="BP169:BR169"/>
    <mergeCell ref="AC169:AE169"/>
    <mergeCell ref="AF169:AH169"/>
    <mergeCell ref="AK169:AR169"/>
    <mergeCell ref="AS169:AU169"/>
    <mergeCell ref="AV169:AY169"/>
    <mergeCell ref="AZ169:BB169"/>
    <mergeCell ref="BC169:BE169"/>
    <mergeCell ref="BM166:BO166"/>
    <mergeCell ref="BP166:BR166"/>
    <mergeCell ref="AK166:AR166"/>
    <mergeCell ref="AS166:AU166"/>
    <mergeCell ref="AV166:AY166"/>
    <mergeCell ref="AZ166:BB166"/>
    <mergeCell ref="BC166:BE166"/>
    <mergeCell ref="BG166:BI166"/>
    <mergeCell ref="BJ166:BL166"/>
    <mergeCell ref="BM167:BO167"/>
    <mergeCell ref="BP167:BR167"/>
    <mergeCell ref="AK167:AR167"/>
    <mergeCell ref="AS167:AU167"/>
    <mergeCell ref="AV167:AY167"/>
    <mergeCell ref="AZ167:BB167"/>
    <mergeCell ref="BC167:BE167"/>
    <mergeCell ref="BG167:BI167"/>
    <mergeCell ref="BJ167:BL167"/>
    <mergeCell ref="AV164:AY164"/>
    <mergeCell ref="AZ164:BB164"/>
    <mergeCell ref="BC164:BE164"/>
    <mergeCell ref="BG164:BI164"/>
    <mergeCell ref="BJ164:BL164"/>
    <mergeCell ref="BM164:BO164"/>
    <mergeCell ref="BP164:BR164"/>
    <mergeCell ref="BJ165:BL165"/>
    <mergeCell ref="BM165:BO165"/>
    <mergeCell ref="BP165:BR165"/>
    <mergeCell ref="AK164:AR164"/>
    <mergeCell ref="AK165:AR165"/>
    <mergeCell ref="AS165:AU165"/>
    <mergeCell ref="AV165:AY165"/>
    <mergeCell ref="AZ165:BB165"/>
    <mergeCell ref="BC165:BE165"/>
    <mergeCell ref="BG165:BI165"/>
    <mergeCell ref="S146:V146"/>
    <mergeCell ref="W146:Z146"/>
    <mergeCell ref="AA146:AD146"/>
    <mergeCell ref="AE146:AH146"/>
    <mergeCell ref="AE147:AH147"/>
    <mergeCell ref="AE148:AH148"/>
    <mergeCell ref="S142:V142"/>
    <mergeCell ref="W142:Z142"/>
    <mergeCell ref="AA142:AD142"/>
    <mergeCell ref="AE142:AH142"/>
    <mergeCell ref="W143:Z143"/>
    <mergeCell ref="AA143:AD143"/>
    <mergeCell ref="AE143:AH143"/>
    <mergeCell ref="S143:V143"/>
    <mergeCell ref="S144:V144"/>
    <mergeCell ref="W144:Z144"/>
    <mergeCell ref="AA144:AD144"/>
    <mergeCell ref="AE144:AH144"/>
    <mergeCell ref="S145:V145"/>
    <mergeCell ref="W145:Z145"/>
    <mergeCell ref="S138:V138"/>
    <mergeCell ref="W138:Z138"/>
    <mergeCell ref="AA138:AD138"/>
    <mergeCell ref="AE138:AH138"/>
    <mergeCell ref="W139:Z139"/>
    <mergeCell ref="AA139:AD139"/>
    <mergeCell ref="AE139:AH139"/>
    <mergeCell ref="AA141:AD141"/>
    <mergeCell ref="AE141:AH141"/>
    <mergeCell ref="S139:V139"/>
    <mergeCell ref="S140:V140"/>
    <mergeCell ref="W140:Z140"/>
    <mergeCell ref="AA140:AD140"/>
    <mergeCell ref="AE140:AH140"/>
    <mergeCell ref="S141:V141"/>
    <mergeCell ref="W141:Z141"/>
    <mergeCell ref="AA145:AD145"/>
    <mergeCell ref="AE145:AH145"/>
    <mergeCell ref="BO129:BR129"/>
    <mergeCell ref="BK131:BN131"/>
    <mergeCell ref="BO131:BR131"/>
    <mergeCell ref="BC129:BF129"/>
    <mergeCell ref="BC130:BF130"/>
    <mergeCell ref="BG130:BJ130"/>
    <mergeCell ref="BK130:BN130"/>
    <mergeCell ref="BO130:BR130"/>
    <mergeCell ref="BC131:BF131"/>
    <mergeCell ref="BG131:BJ131"/>
    <mergeCell ref="BG135:BJ135"/>
    <mergeCell ref="BK135:BN135"/>
    <mergeCell ref="BK137:BN137"/>
    <mergeCell ref="BO137:BR137"/>
    <mergeCell ref="S134:V134"/>
    <mergeCell ref="W134:Z134"/>
    <mergeCell ref="AA134:AD134"/>
    <mergeCell ref="AE134:AH134"/>
    <mergeCell ref="W135:Z135"/>
    <mergeCell ref="AA135:AD135"/>
    <mergeCell ref="AE135:AH135"/>
    <mergeCell ref="AA137:AD137"/>
    <mergeCell ref="AE137:AH137"/>
    <mergeCell ref="S135:V135"/>
    <mergeCell ref="S136:V136"/>
    <mergeCell ref="W136:Z136"/>
    <mergeCell ref="AA136:AD136"/>
    <mergeCell ref="AE136:AH136"/>
    <mergeCell ref="S137:V137"/>
    <mergeCell ref="W137:Z137"/>
    <mergeCell ref="BO143:BR143"/>
    <mergeCell ref="BO144:BR144"/>
    <mergeCell ref="BO145:BR145"/>
    <mergeCell ref="BO151:BR151"/>
    <mergeCell ref="BO152:BR152"/>
    <mergeCell ref="BC142:BF142"/>
    <mergeCell ref="BG142:BJ142"/>
    <mergeCell ref="BK142:BN142"/>
    <mergeCell ref="BO142:BR142"/>
    <mergeCell ref="BC143:BF143"/>
    <mergeCell ref="BG143:BJ143"/>
    <mergeCell ref="BK143:BN143"/>
    <mergeCell ref="W106:Z106"/>
    <mergeCell ref="AE106:AH106"/>
    <mergeCell ref="W107:Z107"/>
    <mergeCell ref="AA107:AD107"/>
    <mergeCell ref="AE107:AH107"/>
    <mergeCell ref="AA108:AD108"/>
    <mergeCell ref="AE108:AH108"/>
    <mergeCell ref="W108:Z108"/>
    <mergeCell ref="W109:Z109"/>
    <mergeCell ref="AA109:AD109"/>
    <mergeCell ref="AE109:AH109"/>
    <mergeCell ref="W110:Z110"/>
    <mergeCell ref="AA110:AD110"/>
    <mergeCell ref="AE110:AH110"/>
    <mergeCell ref="W111:Z111"/>
    <mergeCell ref="AA111:AD111"/>
    <mergeCell ref="AE111:AH111"/>
    <mergeCell ref="AE112:AH112"/>
    <mergeCell ref="AE113:AH113"/>
    <mergeCell ref="BG129:BJ129"/>
    <mergeCell ref="BC136:BF136"/>
    <mergeCell ref="BG136:BJ136"/>
    <mergeCell ref="BK136:BN136"/>
    <mergeCell ref="BO136:BR136"/>
    <mergeCell ref="BC137:BF137"/>
    <mergeCell ref="BG137:BJ137"/>
    <mergeCell ref="BC138:BF138"/>
    <mergeCell ref="BG138:BJ138"/>
    <mergeCell ref="BK138:BN138"/>
    <mergeCell ref="BO138:BR138"/>
    <mergeCell ref="BG139:BJ139"/>
    <mergeCell ref="BK139:BN139"/>
    <mergeCell ref="BO139:BR139"/>
    <mergeCell ref="BK141:BN141"/>
    <mergeCell ref="BO141:BR141"/>
    <mergeCell ref="BC139:BF139"/>
    <mergeCell ref="BC140:BF140"/>
    <mergeCell ref="BG140:BJ140"/>
    <mergeCell ref="BK140:BN140"/>
    <mergeCell ref="BO140:BR140"/>
    <mergeCell ref="BC141:BF141"/>
    <mergeCell ref="BG141:BJ141"/>
    <mergeCell ref="BK133:BN133"/>
    <mergeCell ref="BO133:BR133"/>
    <mergeCell ref="BC132:BF132"/>
    <mergeCell ref="BG132:BJ132"/>
    <mergeCell ref="BK132:BN132"/>
    <mergeCell ref="BO132:BR132"/>
    <mergeCell ref="S133:V133"/>
    <mergeCell ref="W133:Z133"/>
    <mergeCell ref="AE133:AH133"/>
    <mergeCell ref="BC133:BF133"/>
    <mergeCell ref="BG133:BJ133"/>
    <mergeCell ref="BC134:BF134"/>
    <mergeCell ref="BG134:BJ134"/>
    <mergeCell ref="BK134:BN134"/>
    <mergeCell ref="BO134:BR134"/>
    <mergeCell ref="BO135:BR135"/>
    <mergeCell ref="BC135:BF135"/>
    <mergeCell ref="BK105:BN105"/>
    <mergeCell ref="BO105:BR105"/>
    <mergeCell ref="BG105:BJ105"/>
    <mergeCell ref="BG106:BJ106"/>
    <mergeCell ref="BK106:BN106"/>
    <mergeCell ref="BO106:BR106"/>
    <mergeCell ref="BG107:BJ107"/>
    <mergeCell ref="BK107:BN107"/>
    <mergeCell ref="BO107:BR107"/>
    <mergeCell ref="BK110:BN110"/>
    <mergeCell ref="BO110:BR110"/>
    <mergeCell ref="BO111:BR111"/>
    <mergeCell ref="BO112:BR112"/>
    <mergeCell ref="BG108:BJ108"/>
    <mergeCell ref="BK108:BN108"/>
    <mergeCell ref="BO108:BR108"/>
    <mergeCell ref="BG109:BJ109"/>
    <mergeCell ref="BK109:BN109"/>
    <mergeCell ref="BO109:BR109"/>
    <mergeCell ref="BG110:BJ110"/>
    <mergeCell ref="AE98:AH98"/>
    <mergeCell ref="BG101:BJ101"/>
    <mergeCell ref="BO101:BR101"/>
    <mergeCell ref="BG102:BJ102"/>
    <mergeCell ref="BK102:BN102"/>
    <mergeCell ref="BO102:BR102"/>
    <mergeCell ref="BG103:BJ103"/>
    <mergeCell ref="W95:Z95"/>
    <mergeCell ref="AA95:AD95"/>
    <mergeCell ref="AE95:AH95"/>
    <mergeCell ref="W96:Z96"/>
    <mergeCell ref="AA96:AD96"/>
    <mergeCell ref="AE96:AH96"/>
    <mergeCell ref="AE97:AH97"/>
    <mergeCell ref="BK103:BN103"/>
    <mergeCell ref="BO103:BR103"/>
    <mergeCell ref="BG104:BJ104"/>
    <mergeCell ref="BK104:BN104"/>
    <mergeCell ref="BO104:BR104"/>
    <mergeCell ref="BO92:BR92"/>
    <mergeCell ref="BO93:BR93"/>
    <mergeCell ref="BK88:BN88"/>
    <mergeCell ref="BO88:BR88"/>
    <mergeCell ref="BK89:BN89"/>
    <mergeCell ref="BO89:BR89"/>
    <mergeCell ref="BK90:BN90"/>
    <mergeCell ref="BO90:BR90"/>
    <mergeCell ref="BK91:BN91"/>
    <mergeCell ref="AA94:AD94"/>
    <mergeCell ref="AE94:AH94"/>
    <mergeCell ref="W92:Z92"/>
    <mergeCell ref="AA92:AD92"/>
    <mergeCell ref="AE92:AH92"/>
    <mergeCell ref="W93:Z93"/>
    <mergeCell ref="AA93:AD93"/>
    <mergeCell ref="AE93:AH93"/>
    <mergeCell ref="W94:Z94"/>
    <mergeCell ref="BO75:BR75"/>
    <mergeCell ref="BO76:BR76"/>
    <mergeCell ref="W86:Z86"/>
    <mergeCell ref="AE86:AH86"/>
    <mergeCell ref="BG87:BJ87"/>
    <mergeCell ref="BG88:BJ88"/>
    <mergeCell ref="BG89:BJ89"/>
    <mergeCell ref="BG90:BJ90"/>
    <mergeCell ref="BG91:BJ91"/>
    <mergeCell ref="W87:Z87"/>
    <mergeCell ref="AA87:AD87"/>
    <mergeCell ref="AE87:AH87"/>
    <mergeCell ref="BO87:BR87"/>
    <mergeCell ref="W88:Z88"/>
    <mergeCell ref="AA88:AD88"/>
    <mergeCell ref="AE88:AH88"/>
    <mergeCell ref="AA91:AD91"/>
    <mergeCell ref="AE91:AH91"/>
    <mergeCell ref="W89:Z89"/>
    <mergeCell ref="AA89:AD89"/>
    <mergeCell ref="AE89:AH89"/>
    <mergeCell ref="W90:Z90"/>
    <mergeCell ref="AA90:AD90"/>
    <mergeCell ref="AE90:AH90"/>
    <mergeCell ref="W91:Z91"/>
    <mergeCell ref="BO91:BR91"/>
    <mergeCell ref="BG68:BJ68"/>
    <mergeCell ref="BK68:BN68"/>
    <mergeCell ref="BO68:BR68"/>
    <mergeCell ref="BG69:BJ69"/>
    <mergeCell ref="BK69:BN69"/>
    <mergeCell ref="BO69:BR69"/>
    <mergeCell ref="BG70:BJ70"/>
    <mergeCell ref="BK73:BN73"/>
    <mergeCell ref="BO73:BR73"/>
    <mergeCell ref="BG71:BJ71"/>
    <mergeCell ref="BK71:BN71"/>
    <mergeCell ref="BO71:BR71"/>
    <mergeCell ref="BG72:BJ72"/>
    <mergeCell ref="BK72:BN72"/>
    <mergeCell ref="BO72:BR72"/>
    <mergeCell ref="BG73:BJ73"/>
    <mergeCell ref="BG74:BJ74"/>
    <mergeCell ref="BK74:BN74"/>
    <mergeCell ref="BO74:BR74"/>
    <mergeCell ref="J537:K537"/>
    <mergeCell ref="J538:K538"/>
    <mergeCell ref="AU541:AV541"/>
    <mergeCell ref="AU542:AV542"/>
    <mergeCell ref="AK550:AM552"/>
    <mergeCell ref="AN550:AP552"/>
    <mergeCell ref="H554:J556"/>
    <mergeCell ref="J541:K541"/>
    <mergeCell ref="J542:K542"/>
    <mergeCell ref="R542:S542"/>
    <mergeCell ref="J543:K543"/>
    <mergeCell ref="Q543:R543"/>
    <mergeCell ref="V543:W543"/>
    <mergeCell ref="AA543:AB543"/>
    <mergeCell ref="BO46:BR46"/>
    <mergeCell ref="BO51:BR51"/>
    <mergeCell ref="BO52:BR52"/>
    <mergeCell ref="BO53:BR53"/>
    <mergeCell ref="BO54:BR54"/>
    <mergeCell ref="BO55:BR55"/>
    <mergeCell ref="BO56:BR56"/>
    <mergeCell ref="BK67:BN67"/>
    <mergeCell ref="BO67:BR67"/>
    <mergeCell ref="BO59:BR59"/>
    <mergeCell ref="BG65:BJ65"/>
    <mergeCell ref="BO65:BR65"/>
    <mergeCell ref="BG66:BJ66"/>
    <mergeCell ref="BK66:BN66"/>
    <mergeCell ref="BO66:BR66"/>
    <mergeCell ref="BG67:BJ67"/>
    <mergeCell ref="BK70:BN70"/>
    <mergeCell ref="BO70:BR70"/>
    <mergeCell ref="I517:J517"/>
    <mergeCell ref="I518:J518"/>
    <mergeCell ref="U518:V518"/>
    <mergeCell ref="I519:J519"/>
    <mergeCell ref="U519:V519"/>
    <mergeCell ref="I520:J520"/>
    <mergeCell ref="I525:J525"/>
    <mergeCell ref="I526:J526"/>
    <mergeCell ref="U526:V526"/>
    <mergeCell ref="I527:J527"/>
    <mergeCell ref="U527:V527"/>
    <mergeCell ref="I528:J528"/>
    <mergeCell ref="U528:V528"/>
    <mergeCell ref="I531:J531"/>
    <mergeCell ref="J535:K535"/>
    <mergeCell ref="P535:Q535"/>
    <mergeCell ref="J536:K536"/>
    <mergeCell ref="Q536:R536"/>
    <mergeCell ref="Z454:AB454"/>
    <mergeCell ref="Z455:AB455"/>
    <mergeCell ref="AC455:AE455"/>
    <mergeCell ref="AF455:AH455"/>
    <mergeCell ref="Z456:AB456"/>
    <mergeCell ref="AC456:AE456"/>
    <mergeCell ref="AF456:AH456"/>
    <mergeCell ref="Z452:AB452"/>
    <mergeCell ref="AC452:AE452"/>
    <mergeCell ref="Z453:AB453"/>
    <mergeCell ref="AC453:AE453"/>
    <mergeCell ref="AF453:AH453"/>
    <mergeCell ref="AC454:AE454"/>
    <mergeCell ref="AF454:AH454"/>
    <mergeCell ref="I455:K455"/>
    <mergeCell ref="I456:K456"/>
    <mergeCell ref="M451:P451"/>
    <mergeCell ref="M452:P452"/>
    <mergeCell ref="I453:K453"/>
    <mergeCell ref="M453:P453"/>
    <mergeCell ref="I454:K454"/>
    <mergeCell ref="M454:P454"/>
    <mergeCell ref="M455:P455"/>
    <mergeCell ref="M456:P456"/>
    <mergeCell ref="U410:Y410"/>
    <mergeCell ref="U411:Y411"/>
    <mergeCell ref="U412:Y412"/>
    <mergeCell ref="U413:Y413"/>
    <mergeCell ref="U414:Y414"/>
    <mergeCell ref="AE439:AH439"/>
    <mergeCell ref="U451:Y451"/>
    <mergeCell ref="Z451:AB451"/>
    <mergeCell ref="AC451:AE451"/>
    <mergeCell ref="AF451:AH451"/>
    <mergeCell ref="AE440:AH440"/>
    <mergeCell ref="AE441:AH441"/>
    <mergeCell ref="AE442:AH442"/>
    <mergeCell ref="AE443:AH443"/>
    <mergeCell ref="I451:K451"/>
    <mergeCell ref="Q451:T451"/>
    <mergeCell ref="I452:K452"/>
    <mergeCell ref="AF452:AH452"/>
    <mergeCell ref="Z406:AB406"/>
    <mergeCell ref="M408:P408"/>
    <mergeCell ref="M409:P409"/>
    <mergeCell ref="I406:K406"/>
    <mergeCell ref="I407:K407"/>
    <mergeCell ref="M407:P407"/>
    <mergeCell ref="Q407:T407"/>
    <mergeCell ref="I408:K408"/>
    <mergeCell ref="Q408:T408"/>
    <mergeCell ref="I409:K409"/>
    <mergeCell ref="Q409:T409"/>
    <mergeCell ref="U408:Y408"/>
    <mergeCell ref="Z408:AB408"/>
    <mergeCell ref="AC408:AE408"/>
    <mergeCell ref="AF408:AH408"/>
    <mergeCell ref="Z409:AB409"/>
    <mergeCell ref="AC409:AE409"/>
    <mergeCell ref="AF409:AH409"/>
    <mergeCell ref="U409:Y409"/>
    <mergeCell ref="AC406:AE406"/>
    <mergeCell ref="AF406:AH406"/>
    <mergeCell ref="AE419:AH419"/>
    <mergeCell ref="AE420:AH420"/>
    <mergeCell ref="M405:P405"/>
    <mergeCell ref="M406:P406"/>
    <mergeCell ref="AZ402:BC402"/>
    <mergeCell ref="BD402:BH402"/>
    <mergeCell ref="BD403:BH403"/>
    <mergeCell ref="BI403:BK403"/>
    <mergeCell ref="BL403:BN403"/>
    <mergeCell ref="BO403:BQ403"/>
    <mergeCell ref="BD404:BH404"/>
    <mergeCell ref="U402:Y402"/>
    <mergeCell ref="Z402:AB402"/>
    <mergeCell ref="I403:K403"/>
    <mergeCell ref="Q403:T403"/>
    <mergeCell ref="U403:Y403"/>
    <mergeCell ref="Z403:AB403"/>
    <mergeCell ref="I404:K404"/>
    <mergeCell ref="Z404:AB404"/>
    <mergeCell ref="Q406:T406"/>
    <mergeCell ref="U406:Y406"/>
    <mergeCell ref="U407:Y407"/>
    <mergeCell ref="Z407:AB407"/>
    <mergeCell ref="AC407:AE407"/>
    <mergeCell ref="AF407:AH407"/>
    <mergeCell ref="M403:P403"/>
    <mergeCell ref="M404:P404"/>
    <mergeCell ref="I405:K405"/>
    <mergeCell ref="Q405:T405"/>
    <mergeCell ref="U405:Y405"/>
    <mergeCell ref="AR403:AT403"/>
    <mergeCell ref="AV403:AY403"/>
    <mergeCell ref="AZ403:BC403"/>
    <mergeCell ref="AZ399:BC399"/>
    <mergeCell ref="BD399:BH399"/>
    <mergeCell ref="AZ400:BC400"/>
    <mergeCell ref="BD400:BH400"/>
    <mergeCell ref="AZ401:BC401"/>
    <mergeCell ref="BD401:BH401"/>
    <mergeCell ref="I402:K402"/>
    <mergeCell ref="AC403:AE403"/>
    <mergeCell ref="AF403:AH403"/>
    <mergeCell ref="Q404:T404"/>
    <mergeCell ref="U404:Y404"/>
    <mergeCell ref="AC404:AE404"/>
    <mergeCell ref="AF404:AH404"/>
    <mergeCell ref="AC405:AE405"/>
    <mergeCell ref="AF405:AH405"/>
    <mergeCell ref="Z405:AB405"/>
    <mergeCell ref="BK489:BN490"/>
    <mergeCell ref="BK491:BN492"/>
    <mergeCell ref="BK493:BN494"/>
    <mergeCell ref="BK502:BN502"/>
    <mergeCell ref="BK503:BN503"/>
    <mergeCell ref="BK504:BN504"/>
    <mergeCell ref="BK505:BN505"/>
    <mergeCell ref="BO491:BR492"/>
    <mergeCell ref="BO493:BR494"/>
    <mergeCell ref="BO502:BR502"/>
    <mergeCell ref="BO503:BR503"/>
    <mergeCell ref="BO504:BR504"/>
    <mergeCell ref="BO505:BR505"/>
    <mergeCell ref="BO481:BR481"/>
    <mergeCell ref="BO482:BR482"/>
    <mergeCell ref="BO483:BR483"/>
    <mergeCell ref="BO484:BR485"/>
    <mergeCell ref="BO486:BR486"/>
    <mergeCell ref="BO488:BR488"/>
    <mergeCell ref="BO489:BR490"/>
    <mergeCell ref="BN448:BQ448"/>
    <mergeCell ref="BN449:BQ449"/>
    <mergeCell ref="BN450:BQ450"/>
    <mergeCell ref="BN451:BQ451"/>
    <mergeCell ref="BN452:BQ452"/>
    <mergeCell ref="BN458:BQ458"/>
    <mergeCell ref="BN459:BQ459"/>
    <mergeCell ref="BO473:BR473"/>
    <mergeCell ref="BK474:BN474"/>
    <mergeCell ref="BO474:BR474"/>
    <mergeCell ref="BO475:BR475"/>
    <mergeCell ref="BK475:BN475"/>
    <mergeCell ref="BK476:BN477"/>
    <mergeCell ref="BO476:BR477"/>
    <mergeCell ref="BK478:BN478"/>
    <mergeCell ref="BO478:BR478"/>
    <mergeCell ref="BK479:BN480"/>
    <mergeCell ref="BO479:BR480"/>
    <mergeCell ref="BD405:BH405"/>
    <mergeCell ref="BD406:BH406"/>
    <mergeCell ref="BD407:BH407"/>
    <mergeCell ref="BN412:BQ412"/>
    <mergeCell ref="BN413:BQ413"/>
    <mergeCell ref="BN416:BQ416"/>
    <mergeCell ref="BN417:BQ417"/>
    <mergeCell ref="BN420:BQ420"/>
    <mergeCell ref="BN421:BQ421"/>
    <mergeCell ref="BN422:BQ422"/>
    <mergeCell ref="BN423:BQ423"/>
    <mergeCell ref="BN424:BQ424"/>
    <mergeCell ref="BN427:BQ427"/>
    <mergeCell ref="BN428:BQ428"/>
    <mergeCell ref="BN445:BQ445"/>
    <mergeCell ref="BN446:BQ446"/>
    <mergeCell ref="BN447:BQ447"/>
    <mergeCell ref="BD398:BH398"/>
    <mergeCell ref="BI398:BK398"/>
    <mergeCell ref="BL398:BN398"/>
    <mergeCell ref="BO398:BQ398"/>
    <mergeCell ref="AR399:AT399"/>
    <mergeCell ref="BO399:BQ399"/>
    <mergeCell ref="M402:P402"/>
    <mergeCell ref="Q402:T402"/>
    <mergeCell ref="AC402:AE402"/>
    <mergeCell ref="AF402:AH402"/>
    <mergeCell ref="BI401:BK401"/>
    <mergeCell ref="BI402:BK402"/>
    <mergeCell ref="BL402:BN402"/>
    <mergeCell ref="BO402:BQ402"/>
    <mergeCell ref="BI399:BK399"/>
    <mergeCell ref="BL399:BN399"/>
    <mergeCell ref="BI400:BK400"/>
    <mergeCell ref="BL400:BN400"/>
    <mergeCell ref="BO400:BQ400"/>
    <mergeCell ref="BL401:BN401"/>
    <mergeCell ref="BO401:BQ401"/>
    <mergeCell ref="AR402:AT402"/>
    <mergeCell ref="AV402:AY402"/>
    <mergeCell ref="AE370:AH370"/>
    <mergeCell ref="AE371:AH371"/>
    <mergeCell ref="AE372:AH372"/>
    <mergeCell ref="AE373:AH373"/>
    <mergeCell ref="AE374:AH374"/>
    <mergeCell ref="AE375:AH375"/>
    <mergeCell ref="BF377:BI377"/>
    <mergeCell ref="BF378:BI378"/>
    <mergeCell ref="BF379:BI379"/>
    <mergeCell ref="BN384:BQ384"/>
    <mergeCell ref="BN385:BQ385"/>
    <mergeCell ref="BB373:BE373"/>
    <mergeCell ref="BB374:BE374"/>
    <mergeCell ref="BJ374:BN374"/>
    <mergeCell ref="BO374:BQ374"/>
    <mergeCell ref="AX374:AZ374"/>
    <mergeCell ref="AX375:AZ375"/>
    <mergeCell ref="BB375:BE375"/>
    <mergeCell ref="BF375:BI375"/>
    <mergeCell ref="BJ375:BN375"/>
    <mergeCell ref="BO375:BQ375"/>
    <mergeCell ref="BF376:BI376"/>
    <mergeCell ref="W341:Y341"/>
    <mergeCell ref="Z341:AB341"/>
    <mergeCell ref="W342:Y342"/>
    <mergeCell ref="Z342:AB342"/>
    <mergeCell ref="W343:Y343"/>
    <mergeCell ref="Z343:AB343"/>
    <mergeCell ref="Z344:AB344"/>
    <mergeCell ref="AE368:AH368"/>
    <mergeCell ref="AX368:AZ368"/>
    <mergeCell ref="BB368:BE368"/>
    <mergeCell ref="BF368:BI368"/>
    <mergeCell ref="BJ368:BN368"/>
    <mergeCell ref="BO368:BQ368"/>
    <mergeCell ref="AX369:AZ369"/>
    <mergeCell ref="W344:Y344"/>
    <mergeCell ref="W345:Y345"/>
    <mergeCell ref="AE363:AH363"/>
    <mergeCell ref="AE364:AH364"/>
    <mergeCell ref="AE365:AH365"/>
    <mergeCell ref="AE366:AH366"/>
    <mergeCell ref="AE367:AH367"/>
    <mergeCell ref="AE369:AH369"/>
    <mergeCell ref="I633:L633"/>
    <mergeCell ref="M633:P633"/>
    <mergeCell ref="I634:L634"/>
    <mergeCell ref="M634:P634"/>
    <mergeCell ref="I635:L635"/>
    <mergeCell ref="M635:P635"/>
    <mergeCell ref="M636:P636"/>
    <mergeCell ref="B658:F658"/>
    <mergeCell ref="G658:K658"/>
    <mergeCell ref="B659:F659"/>
    <mergeCell ref="G659:K659"/>
    <mergeCell ref="B660:F660"/>
    <mergeCell ref="G660:K660"/>
    <mergeCell ref="I636:L636"/>
    <mergeCell ref="I637:L637"/>
    <mergeCell ref="I638:L638"/>
    <mergeCell ref="I639:L639"/>
    <mergeCell ref="I640:L640"/>
    <mergeCell ref="B657:F657"/>
    <mergeCell ref="G657:K657"/>
    <mergeCell ref="AY532:AZ532"/>
    <mergeCell ref="AV533:AW533"/>
    <mergeCell ref="AY533:AZ533"/>
    <mergeCell ref="AV534:AW534"/>
    <mergeCell ref="AY534:AZ534"/>
    <mergeCell ref="AY535:AZ535"/>
    <mergeCell ref="AV535:AW535"/>
    <mergeCell ref="AV536:AW536"/>
    <mergeCell ref="AO617:AQ617"/>
    <mergeCell ref="AR617:AU617"/>
    <mergeCell ref="AO618:AQ618"/>
    <mergeCell ref="AR618:AU618"/>
    <mergeCell ref="AR619:AU619"/>
    <mergeCell ref="M637:P637"/>
    <mergeCell ref="M638:P638"/>
    <mergeCell ref="M639:P639"/>
    <mergeCell ref="M640:P640"/>
    <mergeCell ref="AO619:AQ619"/>
    <mergeCell ref="AO620:AQ620"/>
    <mergeCell ref="AR620:AU620"/>
    <mergeCell ref="AO621:AQ621"/>
    <mergeCell ref="AR621:AU621"/>
    <mergeCell ref="AO622:AQ622"/>
    <mergeCell ref="AR622:AU622"/>
    <mergeCell ref="AS675:AU675"/>
    <mergeCell ref="AV675:AX675"/>
    <mergeCell ref="AV676:AX676"/>
    <mergeCell ref="AS689:AV689"/>
    <mergeCell ref="AS690:AV690"/>
    <mergeCell ref="AS691:AV691"/>
    <mergeCell ref="AS692:AV692"/>
    <mergeCell ref="AS693:AV693"/>
    <mergeCell ref="AS694:AV694"/>
    <mergeCell ref="AS676:AU676"/>
    <mergeCell ref="AS677:AU677"/>
    <mergeCell ref="AS678:AU678"/>
    <mergeCell ref="AS679:AU679"/>
    <mergeCell ref="AS680:AU680"/>
    <mergeCell ref="AS681:AU681"/>
    <mergeCell ref="AS688:AV688"/>
    <mergeCell ref="AW690:AZ690"/>
    <mergeCell ref="AW691:AZ691"/>
    <mergeCell ref="AW692:AZ692"/>
    <mergeCell ref="AW693:AZ693"/>
    <mergeCell ref="AW694:AZ694"/>
    <mergeCell ref="AV677:AX677"/>
    <mergeCell ref="AV678:AX678"/>
    <mergeCell ref="AV679:AX679"/>
    <mergeCell ref="AV680:AX680"/>
    <mergeCell ref="AV681:AX681"/>
    <mergeCell ref="AW688:AZ688"/>
    <mergeCell ref="AW689:AZ689"/>
    <mergeCell ref="AE504:AH505"/>
    <mergeCell ref="AU513:AV513"/>
    <mergeCell ref="AU514:AV514"/>
    <mergeCell ref="AU515:AV515"/>
    <mergeCell ref="AU516:AV516"/>
    <mergeCell ref="U517:V517"/>
    <mergeCell ref="AT519:AU519"/>
    <mergeCell ref="AT520:AU520"/>
    <mergeCell ref="AT521:AU521"/>
    <mergeCell ref="AR526:AS526"/>
    <mergeCell ref="AR527:AS527"/>
    <mergeCell ref="AR528:AS528"/>
    <mergeCell ref="AV531:AW531"/>
    <mergeCell ref="AS673:AU673"/>
    <mergeCell ref="AV673:AX673"/>
    <mergeCell ref="AS674:AU674"/>
    <mergeCell ref="AV674:AX674"/>
    <mergeCell ref="AV532:AW532"/>
    <mergeCell ref="U520:V520"/>
    <mergeCell ref="U525:V525"/>
    <mergeCell ref="AE478:AH478"/>
    <mergeCell ref="AE479:AH479"/>
    <mergeCell ref="AE480:AH480"/>
    <mergeCell ref="AE481:AH481"/>
    <mergeCell ref="AE482:AH482"/>
    <mergeCell ref="AE483:AH483"/>
    <mergeCell ref="AE484:AH484"/>
    <mergeCell ref="AE485:AH485"/>
    <mergeCell ref="AE486:AH486"/>
    <mergeCell ref="AE487:AH487"/>
    <mergeCell ref="AE488:AH488"/>
    <mergeCell ref="AA496:AD497"/>
    <mergeCell ref="AE496:AH497"/>
    <mergeCell ref="AE498:AH499"/>
    <mergeCell ref="AE500:AH500"/>
    <mergeCell ref="AE501:AH502"/>
    <mergeCell ref="AE503:AH503"/>
    <mergeCell ref="AX373:AZ373"/>
    <mergeCell ref="BF373:BI373"/>
    <mergeCell ref="BF374:BI374"/>
    <mergeCell ref="Q455:T455"/>
    <mergeCell ref="Q456:T456"/>
    <mergeCell ref="Q452:T452"/>
    <mergeCell ref="U452:Y452"/>
    <mergeCell ref="Q453:T453"/>
    <mergeCell ref="U453:Y453"/>
    <mergeCell ref="Q454:T454"/>
    <mergeCell ref="U454:Y454"/>
    <mergeCell ref="U455:Y455"/>
    <mergeCell ref="U456:Y456"/>
    <mergeCell ref="U457:Y457"/>
    <mergeCell ref="U458:Y458"/>
    <mergeCell ref="AE464:AH464"/>
    <mergeCell ref="AE465:AH465"/>
    <mergeCell ref="AE376:AH376"/>
    <mergeCell ref="AE377:AH377"/>
    <mergeCell ref="AE378:AH378"/>
    <mergeCell ref="AE379:AH379"/>
    <mergeCell ref="AE380:AH380"/>
    <mergeCell ref="AE381:AH381"/>
    <mergeCell ref="AE382:AH382"/>
    <mergeCell ref="AV398:AY398"/>
    <mergeCell ref="AV399:AY399"/>
    <mergeCell ref="AR400:AT400"/>
    <mergeCell ref="AV400:AY400"/>
    <mergeCell ref="AR401:AT401"/>
    <mergeCell ref="AV401:AY401"/>
    <mergeCell ref="AR398:AT398"/>
    <mergeCell ref="AZ398:BC398"/>
    <mergeCell ref="P334:R334"/>
    <mergeCell ref="S334:U334"/>
    <mergeCell ref="W334:Y334"/>
    <mergeCell ref="Z334:AB334"/>
    <mergeCell ref="B337:H337"/>
    <mergeCell ref="I337:K337"/>
    <mergeCell ref="L337:O337"/>
    <mergeCell ref="P337:R337"/>
    <mergeCell ref="S337:U337"/>
    <mergeCell ref="W337:Y337"/>
    <mergeCell ref="Z337:AB337"/>
    <mergeCell ref="BJ372:BN372"/>
    <mergeCell ref="BJ373:BN373"/>
    <mergeCell ref="BO373:BQ373"/>
    <mergeCell ref="BJ369:BN369"/>
    <mergeCell ref="BO369:BQ369"/>
    <mergeCell ref="BJ370:BN370"/>
    <mergeCell ref="BO370:BQ370"/>
    <mergeCell ref="BJ371:BN371"/>
    <mergeCell ref="BO371:BQ371"/>
    <mergeCell ref="BO372:BQ372"/>
    <mergeCell ref="BB369:BE369"/>
    <mergeCell ref="BF369:BI369"/>
    <mergeCell ref="AX370:AZ370"/>
    <mergeCell ref="BB370:BE370"/>
    <mergeCell ref="BF370:BI370"/>
    <mergeCell ref="BB371:BE371"/>
    <mergeCell ref="BF371:BI371"/>
    <mergeCell ref="AX371:AZ371"/>
    <mergeCell ref="AX372:AZ372"/>
    <mergeCell ref="BB372:BE372"/>
    <mergeCell ref="BF372:BI372"/>
    <mergeCell ref="BG341:BJ341"/>
    <mergeCell ref="BN341:BQ341"/>
    <mergeCell ref="B336:H336"/>
    <mergeCell ref="I336:K336"/>
    <mergeCell ref="L336:O336"/>
    <mergeCell ref="P336:R336"/>
    <mergeCell ref="S336:U336"/>
    <mergeCell ref="W336:Y336"/>
    <mergeCell ref="Z336:AB336"/>
    <mergeCell ref="AC331:AE331"/>
    <mergeCell ref="AF331:AH331"/>
    <mergeCell ref="B331:H331"/>
    <mergeCell ref="I331:K331"/>
    <mergeCell ref="L331:O331"/>
    <mergeCell ref="P331:R331"/>
    <mergeCell ref="S331:U331"/>
    <mergeCell ref="W331:Y331"/>
    <mergeCell ref="Z331:AB331"/>
    <mergeCell ref="AC333:AE333"/>
    <mergeCell ref="AF333:AH333"/>
    <mergeCell ref="B333:H333"/>
    <mergeCell ref="I333:K333"/>
    <mergeCell ref="L333:O333"/>
    <mergeCell ref="P333:R333"/>
    <mergeCell ref="S333:U333"/>
    <mergeCell ref="W333:Y333"/>
    <mergeCell ref="Z333:AB333"/>
    <mergeCell ref="AC334:AE334"/>
    <mergeCell ref="AF334:AH334"/>
    <mergeCell ref="B334:H334"/>
    <mergeCell ref="I334:K334"/>
    <mergeCell ref="L334:O334"/>
    <mergeCell ref="AC335:AE335"/>
    <mergeCell ref="AF335:AH335"/>
    <mergeCell ref="BG335:BJ335"/>
    <mergeCell ref="BN335:BQ335"/>
    <mergeCell ref="BG336:BJ336"/>
    <mergeCell ref="BN336:BQ336"/>
    <mergeCell ref="B335:H335"/>
    <mergeCell ref="I335:K335"/>
    <mergeCell ref="L335:O335"/>
    <mergeCell ref="P335:R335"/>
    <mergeCell ref="S335:U335"/>
    <mergeCell ref="W335:Y335"/>
    <mergeCell ref="Z335:AB335"/>
    <mergeCell ref="AC336:AE336"/>
    <mergeCell ref="AF336:AH336"/>
    <mergeCell ref="BG340:BJ340"/>
    <mergeCell ref="BN340:BQ340"/>
    <mergeCell ref="AC337:AE337"/>
    <mergeCell ref="AF337:AH337"/>
    <mergeCell ref="W338:Y338"/>
    <mergeCell ref="Z338:AB338"/>
    <mergeCell ref="W339:Y339"/>
    <mergeCell ref="Z339:AB339"/>
    <mergeCell ref="W340:Y340"/>
    <mergeCell ref="BM326:BO326"/>
    <mergeCell ref="BP326:BR326"/>
    <mergeCell ref="B326:H326"/>
    <mergeCell ref="I326:K326"/>
    <mergeCell ref="L326:O326"/>
    <mergeCell ref="P326:R326"/>
    <mergeCell ref="S326:U326"/>
    <mergeCell ref="W326:Y326"/>
    <mergeCell ref="Z326:AB326"/>
    <mergeCell ref="AC332:AE332"/>
    <mergeCell ref="AF332:AH332"/>
    <mergeCell ref="B332:H332"/>
    <mergeCell ref="I332:K332"/>
    <mergeCell ref="L332:O332"/>
    <mergeCell ref="P332:R332"/>
    <mergeCell ref="S332:U332"/>
    <mergeCell ref="W332:Y332"/>
    <mergeCell ref="Z332:AB332"/>
    <mergeCell ref="AC330:AE330"/>
    <mergeCell ref="AF330:AH330"/>
    <mergeCell ref="B330:H330"/>
    <mergeCell ref="I330:K330"/>
    <mergeCell ref="L330:O330"/>
    <mergeCell ref="P330:R330"/>
    <mergeCell ref="S330:U330"/>
    <mergeCell ref="W330:Y330"/>
    <mergeCell ref="Z330:AB330"/>
    <mergeCell ref="S324:U324"/>
    <mergeCell ref="W324:Y324"/>
    <mergeCell ref="AF324:AH324"/>
    <mergeCell ref="AC325:AE325"/>
    <mergeCell ref="AF325:AH325"/>
    <mergeCell ref="B325:H325"/>
    <mergeCell ref="I325:K325"/>
    <mergeCell ref="L325:O325"/>
    <mergeCell ref="P325:R325"/>
    <mergeCell ref="S325:U325"/>
    <mergeCell ref="W325:Y325"/>
    <mergeCell ref="Z325:AB325"/>
    <mergeCell ref="AC326:AE326"/>
    <mergeCell ref="AF326:AH326"/>
    <mergeCell ref="AX326:BA326"/>
    <mergeCell ref="BC326:BG326"/>
    <mergeCell ref="BH326:BL326"/>
    <mergeCell ref="AC295:AE295"/>
    <mergeCell ref="AF295:AH295"/>
    <mergeCell ref="G295:H295"/>
    <mergeCell ref="I295:K295"/>
    <mergeCell ref="L295:N295"/>
    <mergeCell ref="O295:R295"/>
    <mergeCell ref="S295:V295"/>
    <mergeCell ref="W295:Y295"/>
    <mergeCell ref="Z295:AB295"/>
    <mergeCell ref="AC329:AE329"/>
    <mergeCell ref="AF329:AH329"/>
    <mergeCell ref="BM329:BO329"/>
    <mergeCell ref="BP329:BR329"/>
    <mergeCell ref="B329:H329"/>
    <mergeCell ref="I329:K329"/>
    <mergeCell ref="L329:O329"/>
    <mergeCell ref="P329:R329"/>
    <mergeCell ref="S329:U329"/>
    <mergeCell ref="W329:Y329"/>
    <mergeCell ref="Z329:AB329"/>
    <mergeCell ref="BC323:BG323"/>
    <mergeCell ref="AX324:BA324"/>
    <mergeCell ref="BC324:BG324"/>
    <mergeCell ref="AX325:BA325"/>
    <mergeCell ref="BC325:BG325"/>
    <mergeCell ref="BH325:BL325"/>
    <mergeCell ref="BM325:BO325"/>
    <mergeCell ref="BP325:BR325"/>
    <mergeCell ref="BC322:BG322"/>
    <mergeCell ref="B324:H324"/>
    <mergeCell ref="L324:O324"/>
    <mergeCell ref="P324:R324"/>
    <mergeCell ref="AC293:AE293"/>
    <mergeCell ref="AF293:AH293"/>
    <mergeCell ref="G293:H293"/>
    <mergeCell ref="I293:K293"/>
    <mergeCell ref="L293:N293"/>
    <mergeCell ref="O293:R293"/>
    <mergeCell ref="S293:V293"/>
    <mergeCell ref="W293:Y293"/>
    <mergeCell ref="Z293:AB293"/>
    <mergeCell ref="AC294:AE294"/>
    <mergeCell ref="AF294:AH294"/>
    <mergeCell ref="G294:H294"/>
    <mergeCell ref="I294:K294"/>
    <mergeCell ref="L294:N294"/>
    <mergeCell ref="O294:R294"/>
    <mergeCell ref="S294:V294"/>
    <mergeCell ref="W294:Y294"/>
    <mergeCell ref="Z294:AB294"/>
    <mergeCell ref="AC291:AE291"/>
    <mergeCell ref="AF291:AH291"/>
    <mergeCell ref="G291:H291"/>
    <mergeCell ref="I291:K291"/>
    <mergeCell ref="L291:N291"/>
    <mergeCell ref="O291:R291"/>
    <mergeCell ref="S291:V291"/>
    <mergeCell ref="W291:Y291"/>
    <mergeCell ref="Z291:AB291"/>
    <mergeCell ref="AC292:AE292"/>
    <mergeCell ref="AF292:AH292"/>
    <mergeCell ref="G292:H292"/>
    <mergeCell ref="I292:K292"/>
    <mergeCell ref="L292:N292"/>
    <mergeCell ref="O292:R292"/>
    <mergeCell ref="S292:V292"/>
    <mergeCell ref="W292:Y292"/>
    <mergeCell ref="Z292:AB292"/>
    <mergeCell ref="AC289:AE289"/>
    <mergeCell ref="AF289:AH289"/>
    <mergeCell ref="G289:H289"/>
    <mergeCell ref="I289:K289"/>
    <mergeCell ref="L289:N289"/>
    <mergeCell ref="O289:R289"/>
    <mergeCell ref="S289:V289"/>
    <mergeCell ref="W289:Y289"/>
    <mergeCell ref="Z289:AB289"/>
    <mergeCell ref="AC290:AE290"/>
    <mergeCell ref="AF290:AH290"/>
    <mergeCell ref="G290:H290"/>
    <mergeCell ref="I290:K290"/>
    <mergeCell ref="L290:N290"/>
    <mergeCell ref="O290:R290"/>
    <mergeCell ref="S290:V290"/>
    <mergeCell ref="W290:Y290"/>
    <mergeCell ref="Z290:AB290"/>
    <mergeCell ref="AZ287:BB287"/>
    <mergeCell ref="BC287:BF287"/>
    <mergeCell ref="BG287:BJ287"/>
    <mergeCell ref="BC288:BF288"/>
    <mergeCell ref="BG288:BJ288"/>
    <mergeCell ref="BK290:BN290"/>
    <mergeCell ref="BO290:BR290"/>
    <mergeCell ref="BK291:BN291"/>
    <mergeCell ref="BO291:BR291"/>
    <mergeCell ref="BK292:BN292"/>
    <mergeCell ref="BO292:BR292"/>
    <mergeCell ref="AZ288:BB288"/>
    <mergeCell ref="AZ289:BB289"/>
    <mergeCell ref="BC289:BF289"/>
    <mergeCell ref="BG289:BJ289"/>
    <mergeCell ref="BK289:BN289"/>
    <mergeCell ref="BO289:BR289"/>
    <mergeCell ref="AZ290:BB290"/>
    <mergeCell ref="BC290:BF290"/>
    <mergeCell ref="BG290:BJ290"/>
    <mergeCell ref="AZ291:BB291"/>
    <mergeCell ref="BC291:BF291"/>
    <mergeCell ref="BG291:BJ291"/>
    <mergeCell ref="BC292:BF292"/>
    <mergeCell ref="BG292:BJ292"/>
    <mergeCell ref="BC294:BF294"/>
    <mergeCell ref="BG294:BJ294"/>
    <mergeCell ref="AZ295:BB295"/>
    <mergeCell ref="BC295:BF295"/>
    <mergeCell ref="BG295:BJ295"/>
    <mergeCell ref="BK294:BN294"/>
    <mergeCell ref="BO294:BR294"/>
    <mergeCell ref="BK295:BN295"/>
    <mergeCell ref="BO295:BR295"/>
    <mergeCell ref="AZ292:BB292"/>
    <mergeCell ref="AZ293:BB293"/>
    <mergeCell ref="BC293:BF293"/>
    <mergeCell ref="BG293:BJ293"/>
    <mergeCell ref="BK293:BN293"/>
    <mergeCell ref="BO293:BR293"/>
    <mergeCell ref="AZ294:BB294"/>
    <mergeCell ref="G284:H284"/>
    <mergeCell ref="I284:K284"/>
    <mergeCell ref="L284:N284"/>
    <mergeCell ref="O284:R284"/>
    <mergeCell ref="S284:V284"/>
    <mergeCell ref="W284:Y284"/>
    <mergeCell ref="Z284:AB284"/>
    <mergeCell ref="BK286:BN286"/>
    <mergeCell ref="BO286:BR286"/>
    <mergeCell ref="BK287:BN287"/>
    <mergeCell ref="BO287:BR287"/>
    <mergeCell ref="BK288:BN288"/>
    <mergeCell ref="BO288:BR288"/>
    <mergeCell ref="AC284:AE284"/>
    <mergeCell ref="AF284:AH284"/>
    <mergeCell ref="BC285:BF285"/>
    <mergeCell ref="AC287:AE287"/>
    <mergeCell ref="AF287:AH287"/>
    <mergeCell ref="G287:H287"/>
    <mergeCell ref="I287:K287"/>
    <mergeCell ref="L287:N287"/>
    <mergeCell ref="O287:R287"/>
    <mergeCell ref="S287:V287"/>
    <mergeCell ref="W287:Y287"/>
    <mergeCell ref="Z287:AB287"/>
    <mergeCell ref="AC288:AE288"/>
    <mergeCell ref="AF288:AH288"/>
    <mergeCell ref="G288:H288"/>
    <mergeCell ref="I288:K288"/>
    <mergeCell ref="L288:N288"/>
    <mergeCell ref="O288:R288"/>
    <mergeCell ref="S288:V288"/>
    <mergeCell ref="W288:Y288"/>
    <mergeCell ref="Z288:AB288"/>
    <mergeCell ref="BM259:BO259"/>
    <mergeCell ref="BP259:BR259"/>
    <mergeCell ref="AC285:AE285"/>
    <mergeCell ref="AF285:AH285"/>
    <mergeCell ref="G285:H285"/>
    <mergeCell ref="I285:K285"/>
    <mergeCell ref="L285:N285"/>
    <mergeCell ref="O285:R285"/>
    <mergeCell ref="S285:V285"/>
    <mergeCell ref="W285:Y285"/>
    <mergeCell ref="Z285:AB285"/>
    <mergeCell ref="AC286:AE286"/>
    <mergeCell ref="AF286:AH286"/>
    <mergeCell ref="G286:H286"/>
    <mergeCell ref="I286:K286"/>
    <mergeCell ref="L286:N286"/>
    <mergeCell ref="O286:R286"/>
    <mergeCell ref="S286:V286"/>
    <mergeCell ref="W286:Y286"/>
    <mergeCell ref="Z286:AB286"/>
    <mergeCell ref="BG285:BJ285"/>
    <mergeCell ref="BK285:BN285"/>
    <mergeCell ref="BO285:BR285"/>
    <mergeCell ref="AZ286:BB286"/>
    <mergeCell ref="BC286:BF286"/>
    <mergeCell ref="BG286:BJ286"/>
    <mergeCell ref="BM254:BO254"/>
    <mergeCell ref="BP254:BR254"/>
    <mergeCell ref="AY254:BB254"/>
    <mergeCell ref="AY255:BB255"/>
    <mergeCell ref="BC255:BE255"/>
    <mergeCell ref="BG255:BI255"/>
    <mergeCell ref="BJ255:BL255"/>
    <mergeCell ref="BM255:BO255"/>
    <mergeCell ref="BP255:BR255"/>
    <mergeCell ref="AY257:BB257"/>
    <mergeCell ref="AY258:BB258"/>
    <mergeCell ref="BC258:BE258"/>
    <mergeCell ref="AY259:BB259"/>
    <mergeCell ref="BC259:BE259"/>
    <mergeCell ref="AY260:BB260"/>
    <mergeCell ref="BC260:BE260"/>
    <mergeCell ref="AY256:BB256"/>
    <mergeCell ref="BC256:BE256"/>
    <mergeCell ref="BJ256:BL256"/>
    <mergeCell ref="BM256:BO256"/>
    <mergeCell ref="BP256:BR256"/>
    <mergeCell ref="BC257:BE257"/>
    <mergeCell ref="BP257:BR257"/>
    <mergeCell ref="BJ259:BL259"/>
    <mergeCell ref="BJ260:BL260"/>
    <mergeCell ref="BM260:BO260"/>
    <mergeCell ref="BP260:BR260"/>
    <mergeCell ref="BJ257:BL257"/>
    <mergeCell ref="BM257:BO257"/>
    <mergeCell ref="BJ258:BL258"/>
    <mergeCell ref="BM258:BO258"/>
    <mergeCell ref="BP258:BR258"/>
    <mergeCell ref="BJ267:BL267"/>
    <mergeCell ref="BG268:BI268"/>
    <mergeCell ref="BG263:BI263"/>
    <mergeCell ref="BG264:BI264"/>
    <mergeCell ref="BJ264:BL264"/>
    <mergeCell ref="BG265:BI265"/>
    <mergeCell ref="BJ265:BL265"/>
    <mergeCell ref="BG266:BI266"/>
    <mergeCell ref="BJ266:BL266"/>
    <mergeCell ref="G253:H253"/>
    <mergeCell ref="I253:K253"/>
    <mergeCell ref="L253:N253"/>
    <mergeCell ref="O253:R253"/>
    <mergeCell ref="S253:V253"/>
    <mergeCell ref="W253:Y253"/>
    <mergeCell ref="Z253:AB253"/>
    <mergeCell ref="AC253:AE253"/>
    <mergeCell ref="AF253:AH253"/>
    <mergeCell ref="BC254:BE254"/>
    <mergeCell ref="BG254:BI254"/>
    <mergeCell ref="BJ254:BL254"/>
    <mergeCell ref="BJ261:BL261"/>
    <mergeCell ref="BJ262:BL262"/>
    <mergeCell ref="AC254:AE254"/>
    <mergeCell ref="AF254:AH254"/>
    <mergeCell ref="W255:Y255"/>
    <mergeCell ref="Z255:AB255"/>
    <mergeCell ref="W256:Y256"/>
    <mergeCell ref="Z256:AB256"/>
    <mergeCell ref="G254:H254"/>
    <mergeCell ref="I254:K254"/>
    <mergeCell ref="L254:N254"/>
    <mergeCell ref="AC252:AE252"/>
    <mergeCell ref="AF252:AH252"/>
    <mergeCell ref="G252:H252"/>
    <mergeCell ref="I252:K252"/>
    <mergeCell ref="L252:N252"/>
    <mergeCell ref="O252:R252"/>
    <mergeCell ref="S252:V252"/>
    <mergeCell ref="W252:Y252"/>
    <mergeCell ref="Z252:AB252"/>
    <mergeCell ref="BG256:BI256"/>
    <mergeCell ref="BG257:BI257"/>
    <mergeCell ref="BG258:BI258"/>
    <mergeCell ref="BG259:BI259"/>
    <mergeCell ref="BG260:BI260"/>
    <mergeCell ref="BG261:BI261"/>
    <mergeCell ref="BG262:BI262"/>
    <mergeCell ref="BG267:BI267"/>
    <mergeCell ref="O254:R254"/>
    <mergeCell ref="S254:V254"/>
    <mergeCell ref="W254:Y254"/>
    <mergeCell ref="Z254:AB254"/>
    <mergeCell ref="AC250:AE250"/>
    <mergeCell ref="AF250:AH250"/>
    <mergeCell ref="G250:H250"/>
    <mergeCell ref="I250:K250"/>
    <mergeCell ref="L250:N250"/>
    <mergeCell ref="O250:R250"/>
    <mergeCell ref="S250:V250"/>
    <mergeCell ref="W250:Y250"/>
    <mergeCell ref="Z250:AB250"/>
    <mergeCell ref="AC251:AE251"/>
    <mergeCell ref="AF251:AH251"/>
    <mergeCell ref="G251:H251"/>
    <mergeCell ref="I251:K251"/>
    <mergeCell ref="L251:N251"/>
    <mergeCell ref="O251:R251"/>
    <mergeCell ref="S251:V251"/>
    <mergeCell ref="W251:Y251"/>
    <mergeCell ref="Z251:AB251"/>
    <mergeCell ref="AC248:AE248"/>
    <mergeCell ref="AF248:AH248"/>
    <mergeCell ref="G248:H248"/>
    <mergeCell ref="I248:K248"/>
    <mergeCell ref="L248:N248"/>
    <mergeCell ref="O248:R248"/>
    <mergeCell ref="S248:V248"/>
    <mergeCell ref="W248:Y248"/>
    <mergeCell ref="Z248:AB248"/>
    <mergeCell ref="AC249:AE249"/>
    <mergeCell ref="AF249:AH249"/>
    <mergeCell ref="G249:H249"/>
    <mergeCell ref="I249:K249"/>
    <mergeCell ref="L249:N249"/>
    <mergeCell ref="O249:R249"/>
    <mergeCell ref="S249:V249"/>
    <mergeCell ref="W249:Y249"/>
    <mergeCell ref="Z249:AB249"/>
    <mergeCell ref="AC246:AE246"/>
    <mergeCell ref="AF246:AH246"/>
    <mergeCell ref="G246:H246"/>
    <mergeCell ref="I246:K246"/>
    <mergeCell ref="L246:N246"/>
    <mergeCell ref="O246:R246"/>
    <mergeCell ref="S246:V246"/>
    <mergeCell ref="W246:Y246"/>
    <mergeCell ref="Z246:AB246"/>
    <mergeCell ref="AC247:AE247"/>
    <mergeCell ref="AF247:AH247"/>
    <mergeCell ref="G247:H247"/>
    <mergeCell ref="I247:K247"/>
    <mergeCell ref="L247:N247"/>
    <mergeCell ref="O247:R247"/>
    <mergeCell ref="S247:V247"/>
    <mergeCell ref="W247:Y247"/>
    <mergeCell ref="Z247:AB247"/>
    <mergeCell ref="BJ250:BL250"/>
    <mergeCell ref="BG251:BI251"/>
    <mergeCell ref="BJ251:BL251"/>
    <mergeCell ref="BG252:BI252"/>
    <mergeCell ref="BJ252:BL252"/>
    <mergeCell ref="BG247:BI247"/>
    <mergeCell ref="BJ247:BL247"/>
    <mergeCell ref="AY248:BB248"/>
    <mergeCell ref="BC248:BE248"/>
    <mergeCell ref="BJ248:BL248"/>
    <mergeCell ref="BC249:BE249"/>
    <mergeCell ref="BJ249:BL249"/>
    <mergeCell ref="BM250:BO250"/>
    <mergeCell ref="BM251:BO251"/>
    <mergeCell ref="BM252:BO252"/>
    <mergeCell ref="BP251:BR251"/>
    <mergeCell ref="BP252:BR252"/>
    <mergeCell ref="BM247:BO247"/>
    <mergeCell ref="BP247:BR247"/>
    <mergeCell ref="BM248:BO248"/>
    <mergeCell ref="BP248:BR248"/>
    <mergeCell ref="BM249:BO249"/>
    <mergeCell ref="BP249:BR249"/>
    <mergeCell ref="BP250:BR250"/>
    <mergeCell ref="W207:Y207"/>
    <mergeCell ref="Z207:AB207"/>
    <mergeCell ref="AY253:BB253"/>
    <mergeCell ref="BC253:BE253"/>
    <mergeCell ref="BG253:BI253"/>
    <mergeCell ref="BJ253:BL253"/>
    <mergeCell ref="BM253:BO253"/>
    <mergeCell ref="BP253:BR253"/>
    <mergeCell ref="AY249:BB249"/>
    <mergeCell ref="AY250:BB250"/>
    <mergeCell ref="BC250:BE250"/>
    <mergeCell ref="AY251:BB251"/>
    <mergeCell ref="BC251:BE251"/>
    <mergeCell ref="AY252:BB252"/>
    <mergeCell ref="BC252:BE252"/>
    <mergeCell ref="G245:H245"/>
    <mergeCell ref="I245:K245"/>
    <mergeCell ref="L245:N245"/>
    <mergeCell ref="O245:R245"/>
    <mergeCell ref="S245:V245"/>
    <mergeCell ref="W245:Y245"/>
    <mergeCell ref="Z245:AB245"/>
    <mergeCell ref="AC245:AE245"/>
    <mergeCell ref="AF245:AH245"/>
    <mergeCell ref="AY246:BB246"/>
    <mergeCell ref="BC246:BE246"/>
    <mergeCell ref="BP246:BR246"/>
    <mergeCell ref="AY247:BB247"/>
    <mergeCell ref="BC247:BE247"/>
    <mergeCell ref="BG248:BI248"/>
    <mergeCell ref="BG249:BI249"/>
    <mergeCell ref="BG250:BI250"/>
    <mergeCell ref="BL206:BN206"/>
    <mergeCell ref="BO206:BQ206"/>
    <mergeCell ref="Z206:AB206"/>
    <mergeCell ref="AC206:AE206"/>
    <mergeCell ref="AF206:AH206"/>
    <mergeCell ref="AP206:AQ206"/>
    <mergeCell ref="AR206:AT206"/>
    <mergeCell ref="AU206:AW206"/>
    <mergeCell ref="AX206:BA206"/>
    <mergeCell ref="B205:H205"/>
    <mergeCell ref="B206:H206"/>
    <mergeCell ref="I206:K206"/>
    <mergeCell ref="L206:O206"/>
    <mergeCell ref="P206:R206"/>
    <mergeCell ref="S206:U206"/>
    <mergeCell ref="W206:Y206"/>
    <mergeCell ref="BF207:BH207"/>
    <mergeCell ref="BI207:BK207"/>
    <mergeCell ref="BL207:BN207"/>
    <mergeCell ref="BO207:BQ207"/>
    <mergeCell ref="AC207:AE207"/>
    <mergeCell ref="AF207:AH207"/>
    <mergeCell ref="AP207:AQ207"/>
    <mergeCell ref="AR207:AT207"/>
    <mergeCell ref="AU207:AW207"/>
    <mergeCell ref="AX207:BA207"/>
    <mergeCell ref="BB207:BE207"/>
    <mergeCell ref="B207:H207"/>
    <mergeCell ref="I207:K207"/>
    <mergeCell ref="L207:O207"/>
    <mergeCell ref="P207:R207"/>
    <mergeCell ref="S207:U207"/>
    <mergeCell ref="G185:H185"/>
    <mergeCell ref="I185:K185"/>
    <mergeCell ref="L185:N185"/>
    <mergeCell ref="O185:R185"/>
    <mergeCell ref="S185:V185"/>
    <mergeCell ref="W185:Y185"/>
    <mergeCell ref="Z185:AB185"/>
    <mergeCell ref="L205:O205"/>
    <mergeCell ref="P205:R205"/>
    <mergeCell ref="S205:U205"/>
    <mergeCell ref="W205:Y205"/>
    <mergeCell ref="Z205:AB205"/>
    <mergeCell ref="AC205:AE205"/>
    <mergeCell ref="AF205:AH205"/>
    <mergeCell ref="BB206:BE206"/>
    <mergeCell ref="BF206:BH206"/>
    <mergeCell ref="BI206:BK206"/>
    <mergeCell ref="AC185:AE185"/>
    <mergeCell ref="AF185:AH185"/>
    <mergeCell ref="BG185:BI185"/>
    <mergeCell ref="BJ185:BL185"/>
    <mergeCell ref="W186:Y186"/>
    <mergeCell ref="Z186:AB186"/>
    <mergeCell ref="BG186:BI186"/>
    <mergeCell ref="BJ186:BL186"/>
    <mergeCell ref="W187:Y187"/>
    <mergeCell ref="Z187:AB187"/>
    <mergeCell ref="BG187:BI187"/>
    <mergeCell ref="BG191:BI191"/>
    <mergeCell ref="BG192:BI192"/>
    <mergeCell ref="BG188:BI188"/>
    <mergeCell ref="BJ188:BL188"/>
    <mergeCell ref="BG189:BI189"/>
    <mergeCell ref="BJ189:BL189"/>
    <mergeCell ref="BG190:BI190"/>
    <mergeCell ref="BJ190:BL190"/>
    <mergeCell ref="BJ191:BL191"/>
    <mergeCell ref="BG183:BI183"/>
    <mergeCell ref="BJ183:BL183"/>
    <mergeCell ref="BM183:BO183"/>
    <mergeCell ref="BP183:BR183"/>
    <mergeCell ref="BG184:BI184"/>
    <mergeCell ref="BJ184:BL184"/>
    <mergeCell ref="BM184:BO184"/>
    <mergeCell ref="BP184:BR184"/>
    <mergeCell ref="AC184:AE184"/>
    <mergeCell ref="AF184:AH184"/>
    <mergeCell ref="AK184:AR184"/>
    <mergeCell ref="AS184:AU184"/>
    <mergeCell ref="AV184:AY184"/>
    <mergeCell ref="AZ184:BB184"/>
    <mergeCell ref="BC184:BE184"/>
    <mergeCell ref="G184:H184"/>
    <mergeCell ref="I184:K184"/>
    <mergeCell ref="L184:N184"/>
    <mergeCell ref="O184:R184"/>
    <mergeCell ref="S184:V184"/>
    <mergeCell ref="W184:Y184"/>
    <mergeCell ref="Z184:AB184"/>
    <mergeCell ref="O181:R181"/>
    <mergeCell ref="S181:V181"/>
    <mergeCell ref="W181:Y181"/>
    <mergeCell ref="Z181:AB181"/>
    <mergeCell ref="BG182:BI182"/>
    <mergeCell ref="BJ182:BL182"/>
    <mergeCell ref="BM182:BO182"/>
    <mergeCell ref="BP182:BR182"/>
    <mergeCell ref="AC182:AE182"/>
    <mergeCell ref="AF182:AH182"/>
    <mergeCell ref="AK182:AR182"/>
    <mergeCell ref="AS182:AU182"/>
    <mergeCell ref="AV182:AY182"/>
    <mergeCell ref="AZ182:BB182"/>
    <mergeCell ref="BC182:BE182"/>
    <mergeCell ref="G182:H182"/>
    <mergeCell ref="I182:K182"/>
    <mergeCell ref="L182:N182"/>
    <mergeCell ref="O182:R182"/>
    <mergeCell ref="S182:V182"/>
    <mergeCell ref="W182:Y182"/>
    <mergeCell ref="Z182:AB182"/>
    <mergeCell ref="BG180:BI180"/>
    <mergeCell ref="BJ180:BL180"/>
    <mergeCell ref="BM180:BO180"/>
    <mergeCell ref="BP180:BR180"/>
    <mergeCell ref="BG181:BI181"/>
    <mergeCell ref="BJ181:BL181"/>
    <mergeCell ref="BM181:BO181"/>
    <mergeCell ref="BP181:BR181"/>
    <mergeCell ref="AC183:AE183"/>
    <mergeCell ref="AF183:AH183"/>
    <mergeCell ref="AK183:AR183"/>
    <mergeCell ref="AS183:AU183"/>
    <mergeCell ref="AV183:AY183"/>
    <mergeCell ref="AZ183:BB183"/>
    <mergeCell ref="BC183:BE183"/>
    <mergeCell ref="G183:H183"/>
    <mergeCell ref="I183:K183"/>
    <mergeCell ref="L183:N183"/>
    <mergeCell ref="O183:R183"/>
    <mergeCell ref="S183:V183"/>
    <mergeCell ref="W183:Y183"/>
    <mergeCell ref="Z183:AB183"/>
    <mergeCell ref="AC181:AE181"/>
    <mergeCell ref="AF181:AH181"/>
    <mergeCell ref="AK181:AR181"/>
    <mergeCell ref="AS181:AU181"/>
    <mergeCell ref="AV181:AY181"/>
    <mergeCell ref="AZ181:BB181"/>
    <mergeCell ref="BC181:BE181"/>
    <mergeCell ref="G181:H181"/>
    <mergeCell ref="I181:K181"/>
    <mergeCell ref="L181:N181"/>
    <mergeCell ref="BG179:BI179"/>
    <mergeCell ref="BJ179:BL179"/>
    <mergeCell ref="BM179:BO179"/>
    <mergeCell ref="BP179:BR179"/>
    <mergeCell ref="AC179:AE179"/>
    <mergeCell ref="AF179:AH179"/>
    <mergeCell ref="AK179:AR179"/>
    <mergeCell ref="AS179:AU179"/>
    <mergeCell ref="AV179:AY179"/>
    <mergeCell ref="AZ179:BB179"/>
    <mergeCell ref="BC179:BE179"/>
    <mergeCell ref="G179:H179"/>
    <mergeCell ref="I179:K179"/>
    <mergeCell ref="L179:N179"/>
    <mergeCell ref="O179:R179"/>
    <mergeCell ref="S179:V179"/>
    <mergeCell ref="W179:Y179"/>
    <mergeCell ref="Z179:AB179"/>
    <mergeCell ref="BG178:BI178"/>
    <mergeCell ref="BJ178:BL178"/>
    <mergeCell ref="BM178:BO178"/>
    <mergeCell ref="BP178:BR178"/>
    <mergeCell ref="AC178:AE178"/>
    <mergeCell ref="AF178:AH178"/>
    <mergeCell ref="AK178:AR178"/>
    <mergeCell ref="AS178:AU178"/>
    <mergeCell ref="AV178:AY178"/>
    <mergeCell ref="AZ178:BB178"/>
    <mergeCell ref="BC178:BE178"/>
    <mergeCell ref="G178:H178"/>
    <mergeCell ref="I178:K178"/>
    <mergeCell ref="L178:N178"/>
    <mergeCell ref="O178:R178"/>
    <mergeCell ref="S178:V178"/>
    <mergeCell ref="W178:Y178"/>
    <mergeCell ref="Z178:AB178"/>
    <mergeCell ref="BP176:BR176"/>
    <mergeCell ref="AC176:AE176"/>
    <mergeCell ref="AF176:AH176"/>
    <mergeCell ref="AK176:AR176"/>
    <mergeCell ref="AS176:AU176"/>
    <mergeCell ref="AV176:AY176"/>
    <mergeCell ref="AZ176:BB176"/>
    <mergeCell ref="BC176:BE176"/>
    <mergeCell ref="G176:H176"/>
    <mergeCell ref="I176:K176"/>
    <mergeCell ref="L176:N176"/>
    <mergeCell ref="O176:R176"/>
    <mergeCell ref="S176:V176"/>
    <mergeCell ref="W176:Y176"/>
    <mergeCell ref="Z176:AB176"/>
    <mergeCell ref="BG177:BI177"/>
    <mergeCell ref="BJ177:BL177"/>
    <mergeCell ref="BM177:BO177"/>
    <mergeCell ref="BP177:BR177"/>
    <mergeCell ref="AC175:AE175"/>
    <mergeCell ref="AF175:AH175"/>
    <mergeCell ref="AK175:AR175"/>
    <mergeCell ref="AS175:AU175"/>
    <mergeCell ref="AV175:AY175"/>
    <mergeCell ref="AZ175:BB175"/>
    <mergeCell ref="BC175:BE175"/>
    <mergeCell ref="G175:H175"/>
    <mergeCell ref="I175:K175"/>
    <mergeCell ref="L175:N175"/>
    <mergeCell ref="O175:R175"/>
    <mergeCell ref="S175:V175"/>
    <mergeCell ref="W175:Y175"/>
    <mergeCell ref="Z175:AB175"/>
    <mergeCell ref="BG176:BI176"/>
    <mergeCell ref="BJ176:BL176"/>
    <mergeCell ref="BM176:BO176"/>
  </mergeCells>
  <conditionalFormatting sqref="A1:AJ702 AK1:BR704 BS1:BS702 BT405:BT407 BT410:BT412">
    <cfRule type="cellIs" dxfId="36" priority="2" operator="equal">
      <formula>0</formula>
    </cfRule>
  </conditionalFormatting>
  <conditionalFormatting sqref="BO150:BO152 BH226:BJ227 BO226:BO227 BE227:BG227 BN227 Y305:AA306 AF305:AF306 V306:X306 AE306 V310:AA311 AE310:AF311 BG335:BG336 BN335:BN336 BG340:BG341 BN340:BN341 BN384:BN385 BN409:BN429 BO412:BO422 AF414:AF418 AE417:AE420 AD457:AD458 BN458:BN459 AE459:AE460 BO460 AF462:AF465 AB464:AB465 AA464:AA466 AD464:AD466 AH464:AH466 AE464:AE467 AI464:AI467">
    <cfRule type="cellIs" dxfId="35" priority="1" operator="equal">
      <formula>0</formula>
    </cfRule>
  </conditionalFormatting>
  <pageMargins left="0.7" right="0.7" top="0.75" bottom="0.75" header="0" footer="0"/>
  <pageSetup pageOrder="overThenDown"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Home</vt:lpstr>
      <vt:lpstr>1</vt:lpstr>
      <vt:lpstr>2</vt:lpstr>
      <vt:lpstr>3</vt:lpstr>
      <vt:lpstr>4</vt:lpstr>
      <vt:lpstr>5</vt:lpstr>
      <vt:lpstr>6</vt:lpstr>
      <vt:lpstr>7</vt:lpstr>
      <vt:lpstr>8</vt:lpstr>
      <vt:lpstr>9</vt:lpstr>
      <vt:lpstr>10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Colella, Florencia</cp:lastModifiedBy>
  <dcterms:modified xsi:type="dcterms:W3CDTF">2024-12-20T14:31:28Z</dcterms:modified>
</cp:coreProperties>
</file>